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oubravaD\_tisk_PRI\"/>
    </mc:Choice>
  </mc:AlternateContent>
  <bookViews>
    <workbookView xWindow="0" yWindow="0" windowWidth="0" windowHeight="0"/>
  </bookViews>
  <sheets>
    <sheet name="Rekapitulace stavby" sheetId="1" r:id="rId1"/>
    <sheet name="SO-01 - Větrolam V6-1 a V6-2" sheetId="2" r:id="rId2"/>
    <sheet name="SO-011 - 1. rok pěstební ..." sheetId="3" r:id="rId3"/>
    <sheet name="SO-012 - 2. rok pěstební ..." sheetId="4" r:id="rId4"/>
    <sheet name="SO-013 - 3. rok pěstební ..." sheetId="5" r:id="rId5"/>
    <sheet name="SO-02 - Větrolam V10, V11..." sheetId="6" r:id="rId6"/>
    <sheet name="SO-021 - 1. rok pěstební ..." sheetId="7" r:id="rId7"/>
    <sheet name="SO-022 - 2. rok pěstební ..." sheetId="8" r:id="rId8"/>
    <sheet name="SO-023 - 3. rok pěstební ..." sheetId="9" r:id="rId9"/>
    <sheet name="SO-03 - Větrolam V28-2" sheetId="10" r:id="rId10"/>
    <sheet name="SO-031 - 1. rok pěstební ..." sheetId="11" r:id="rId11"/>
    <sheet name="SO-032 - 2. rok pěstební ..." sheetId="12" r:id="rId12"/>
    <sheet name="SO-033 - 3. rok pěstební ..." sheetId="13" r:id="rId13"/>
    <sheet name="VRN - Vedlejší rozpočtové..." sheetId="14" r:id="rId14"/>
    <sheet name="Pokyny pro vyplnění" sheetId="15" r:id="rId15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'SO-01 - Větrolam V6-1 a V6-2'!$C$78:$K$212</definedName>
    <definedName name="_xlnm.Print_Area" localSheetId="1">'SO-01 - Větrolam V6-1 a V6-2'!$C$4:$J$39,'SO-01 - Větrolam V6-1 a V6-2'!$C$45:$J$60,'SO-01 - Větrolam V6-1 a V6-2'!$C$66:$K$212</definedName>
    <definedName name="_xlnm.Print_Titles" localSheetId="1">'SO-01 - Větrolam V6-1 a V6-2'!$78:$78</definedName>
    <definedName name="_xlnm._FilterDatabase" localSheetId="2" hidden="1">'SO-011 - 1. rok pěstební ...'!$C$84:$K$113</definedName>
    <definedName name="_xlnm.Print_Area" localSheetId="2">'SO-011 - 1. rok pěstební ...'!$C$4:$J$41,'SO-011 - 1. rok pěstební ...'!$C$47:$J$64,'SO-011 - 1. rok pěstební ...'!$C$70:$K$113</definedName>
    <definedName name="_xlnm.Print_Titles" localSheetId="2">'SO-011 - 1. rok pěstební ...'!$84:$84</definedName>
    <definedName name="_xlnm._FilterDatabase" localSheetId="3" hidden="1">'SO-012 - 2. rok pěstební ...'!$C$84:$K$109</definedName>
    <definedName name="_xlnm.Print_Area" localSheetId="3">'SO-012 - 2. rok pěstební ...'!$C$4:$J$41,'SO-012 - 2. rok pěstební ...'!$C$47:$J$64,'SO-012 - 2. rok pěstební ...'!$C$70:$K$109</definedName>
    <definedName name="_xlnm.Print_Titles" localSheetId="3">'SO-012 - 2. rok pěstební ...'!$84:$84</definedName>
    <definedName name="_xlnm._FilterDatabase" localSheetId="4" hidden="1">'SO-013 - 3. rok pěstební ...'!$C$84:$K$113</definedName>
    <definedName name="_xlnm.Print_Area" localSheetId="4">'SO-013 - 3. rok pěstební ...'!$C$4:$J$41,'SO-013 - 3. rok pěstební ...'!$C$47:$J$64,'SO-013 - 3. rok pěstební ...'!$C$70:$K$113</definedName>
    <definedName name="_xlnm.Print_Titles" localSheetId="4">'SO-013 - 3. rok pěstební ...'!$84:$84</definedName>
    <definedName name="_xlnm._FilterDatabase" localSheetId="5" hidden="1">'SO-02 - Větrolam V10, V11...'!$C$78:$K$269</definedName>
    <definedName name="_xlnm.Print_Area" localSheetId="5">'SO-02 - Větrolam V10, V11...'!$C$4:$J$39,'SO-02 - Větrolam V10, V11...'!$C$45:$J$60,'SO-02 - Větrolam V10, V11...'!$C$66:$K$269</definedName>
    <definedName name="_xlnm.Print_Titles" localSheetId="5">'SO-02 - Větrolam V10, V11...'!$78:$78</definedName>
    <definedName name="_xlnm._FilterDatabase" localSheetId="6" hidden="1">'SO-021 - 1. rok pěstební ...'!$C$84:$K$113</definedName>
    <definedName name="_xlnm.Print_Area" localSheetId="6">'SO-021 - 1. rok pěstební ...'!$C$4:$J$41,'SO-021 - 1. rok pěstební ...'!$C$47:$J$64,'SO-021 - 1. rok pěstební ...'!$C$70:$K$113</definedName>
    <definedName name="_xlnm.Print_Titles" localSheetId="6">'SO-021 - 1. rok pěstební ...'!$84:$84</definedName>
    <definedName name="_xlnm._FilterDatabase" localSheetId="7" hidden="1">'SO-022 - 2. rok pěstební ...'!$C$84:$K$109</definedName>
    <definedName name="_xlnm.Print_Area" localSheetId="7">'SO-022 - 2. rok pěstební ...'!$C$4:$J$41,'SO-022 - 2. rok pěstební ...'!$C$47:$J$64,'SO-022 - 2. rok pěstební ...'!$C$70:$K$109</definedName>
    <definedName name="_xlnm.Print_Titles" localSheetId="7">'SO-022 - 2. rok pěstební ...'!$84:$84</definedName>
    <definedName name="_xlnm._FilterDatabase" localSheetId="8" hidden="1">'SO-023 - 3. rok pěstební ...'!$C$84:$K$113</definedName>
    <definedName name="_xlnm.Print_Area" localSheetId="8">'SO-023 - 3. rok pěstební ...'!$C$4:$J$41,'SO-023 - 3. rok pěstební ...'!$C$47:$J$64,'SO-023 - 3. rok pěstební ...'!$C$70:$K$113</definedName>
    <definedName name="_xlnm.Print_Titles" localSheetId="8">'SO-023 - 3. rok pěstební ...'!$84:$84</definedName>
    <definedName name="_xlnm._FilterDatabase" localSheetId="9" hidden="1">'SO-03 - Větrolam V28-2'!$C$78:$K$211</definedName>
    <definedName name="_xlnm.Print_Area" localSheetId="9">'SO-03 - Větrolam V28-2'!$C$4:$J$39,'SO-03 - Větrolam V28-2'!$C$45:$J$60,'SO-03 - Větrolam V28-2'!$C$66:$K$211</definedName>
    <definedName name="_xlnm.Print_Titles" localSheetId="9">'SO-03 - Větrolam V28-2'!$78:$78</definedName>
    <definedName name="_xlnm._FilterDatabase" localSheetId="10" hidden="1">'SO-031 - 1. rok pěstební ...'!$C$84:$K$113</definedName>
    <definedName name="_xlnm.Print_Area" localSheetId="10">'SO-031 - 1. rok pěstební ...'!$C$4:$J$41,'SO-031 - 1. rok pěstební ...'!$C$47:$J$64,'SO-031 - 1. rok pěstební ...'!$C$70:$K$113</definedName>
    <definedName name="_xlnm.Print_Titles" localSheetId="10">'SO-031 - 1. rok pěstební ...'!$84:$84</definedName>
    <definedName name="_xlnm._FilterDatabase" localSheetId="11" hidden="1">'SO-032 - 2. rok pěstební ...'!$C$84:$K$109</definedName>
    <definedName name="_xlnm.Print_Area" localSheetId="11">'SO-032 - 2. rok pěstební ...'!$C$4:$J$41,'SO-032 - 2. rok pěstební ...'!$C$47:$J$64,'SO-032 - 2. rok pěstební ...'!$C$70:$K$109</definedName>
    <definedName name="_xlnm.Print_Titles" localSheetId="11">'SO-032 - 2. rok pěstební ...'!$84:$84</definedName>
    <definedName name="_xlnm._FilterDatabase" localSheetId="12" hidden="1">'SO-033 - 3. rok pěstební ...'!$C$84:$K$113</definedName>
    <definedName name="_xlnm.Print_Area" localSheetId="12">'SO-033 - 3. rok pěstební ...'!$C$4:$J$41,'SO-033 - 3. rok pěstební ...'!$C$47:$J$64,'SO-033 - 3. rok pěstební ...'!$C$70:$K$113</definedName>
    <definedName name="_xlnm.Print_Titles" localSheetId="12">'SO-033 - 3. rok pěstební ...'!$84:$84</definedName>
    <definedName name="_xlnm._FilterDatabase" localSheetId="13" hidden="1">'VRN - Vedlejší rozpočtové...'!$C$78:$K$98</definedName>
    <definedName name="_xlnm.Print_Area" localSheetId="13">'VRN - Vedlejší rozpočtové...'!$C$4:$J$39,'VRN - Vedlejší rozpočtové...'!$C$45:$J$60,'VRN - Vedlejší rozpočtové...'!$C$66:$K$98</definedName>
    <definedName name="_xlnm.Print_Titles" localSheetId="13">'VRN - Vedlejší rozpočtové...'!$78:$78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70"/>
  <c i="14" r="J35"/>
  <c i="1" r="AX70"/>
  <c i="14"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48"/>
  <c i="13" r="J39"/>
  <c r="J38"/>
  <c i="1" r="AY69"/>
  <c i="13" r="J37"/>
  <c i="1" r="AX69"/>
  <c i="13"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12" r="J39"/>
  <c r="J38"/>
  <c i="1" r="AY68"/>
  <c i="12" r="J37"/>
  <c i="1" r="AX68"/>
  <c i="12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1" r="J39"/>
  <c r="J38"/>
  <c i="1" r="AY67"/>
  <c i="11" r="J37"/>
  <c i="1" r="AX67"/>
  <c i="11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0" r="J37"/>
  <c r="J36"/>
  <c i="1" r="AY66"/>
  <c i="10" r="J35"/>
  <c i="1" r="AX66"/>
  <c i="10"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9" r="J39"/>
  <c r="J38"/>
  <c i="1" r="AY64"/>
  <c i="9" r="J37"/>
  <c i="1" r="AX64"/>
  <c i="9"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8" r="J39"/>
  <c r="J38"/>
  <c i="1" r="AY63"/>
  <c i="8" r="J37"/>
  <c i="1" r="AX63"/>
  <c i="8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7" r="J39"/>
  <c r="J38"/>
  <c i="1" r="AY62"/>
  <c i="7" r="J37"/>
  <c i="1" r="AX62"/>
  <c i="7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6" r="J37"/>
  <c r="J36"/>
  <c i="1" r="AY61"/>
  <c i="6" r="J35"/>
  <c i="1" r="AX61"/>
  <c i="6"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48"/>
  <c i="5" r="J39"/>
  <c r="J38"/>
  <c i="1" r="AY59"/>
  <c i="5" r="J37"/>
  <c i="1" r="AX59"/>
  <c i="5"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4" r="J39"/>
  <c r="J38"/>
  <c i="1" r="AY58"/>
  <c i="4" r="J37"/>
  <c i="1" r="AX58"/>
  <c i="4"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3" r="J39"/>
  <c r="J38"/>
  <c i="1" r="AY57"/>
  <c i="3" r="J37"/>
  <c i="1" r="AX57"/>
  <c i="3"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2" r="J37"/>
  <c r="J36"/>
  <c i="1" r="AY56"/>
  <c i="2" r="J35"/>
  <c i="1" r="AX56"/>
  <c i="2"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J211"/>
  <c r="J195"/>
  <c r="BK160"/>
  <c r="BK138"/>
  <c r="BK96"/>
  <c r="BK174"/>
  <c r="J140"/>
  <c r="BK106"/>
  <c r="J156"/>
  <c r="BK132"/>
  <c i="1" r="AS65"/>
  <c i="4" r="J99"/>
  <c i="5" r="BK86"/>
  <c r="J99"/>
  <c i="6" r="BK226"/>
  <c r="BK217"/>
  <c r="J193"/>
  <c r="J151"/>
  <c r="BK114"/>
  <c r="BK255"/>
  <c r="BK207"/>
  <c r="BK158"/>
  <c r="BK80"/>
  <c r="J211"/>
  <c r="BK180"/>
  <c r="J130"/>
  <c i="7" r="BK86"/>
  <c i="8" r="BK86"/>
  <c i="9" r="J90"/>
  <c i="10" r="BK203"/>
  <c r="BK145"/>
  <c r="BK184"/>
  <c r="J203"/>
  <c r="J153"/>
  <c r="BK92"/>
  <c r="BK127"/>
  <c i="11" r="J94"/>
  <c i="12" r="BK86"/>
  <c i="13" r="BK94"/>
  <c i="14" r="J91"/>
  <c i="2" r="BK204"/>
  <c r="BK188"/>
  <c r="BK152"/>
  <c r="J103"/>
  <c i="1" r="AS55"/>
  <c i="2" r="BK103"/>
  <c r="BK154"/>
  <c r="BK80"/>
  <c r="BK117"/>
  <c i="3" r="J99"/>
  <c i="4" r="BK106"/>
  <c r="J90"/>
  <c i="5" r="J90"/>
  <c r="BK103"/>
  <c i="6" r="J221"/>
  <c r="J80"/>
  <c r="BK215"/>
  <c r="J191"/>
  <c r="BK155"/>
  <c r="J110"/>
  <c r="J260"/>
  <c r="BK195"/>
  <c r="BK267"/>
  <c r="J213"/>
  <c r="J170"/>
  <c r="J100"/>
  <c i="7" r="J103"/>
  <c i="8" r="J106"/>
  <c i="9" r="BK86"/>
  <c i="10" r="BK161"/>
  <c r="J133"/>
  <c r="BK177"/>
  <c r="J184"/>
  <c r="J131"/>
  <c r="J155"/>
  <c r="J92"/>
  <c i="12" r="BK99"/>
  <c i="14" r="J87"/>
  <c i="6" r="J205"/>
  <c r="J105"/>
  <c r="J229"/>
  <c r="BK193"/>
  <c r="BK133"/>
  <c i="7" r="J90"/>
  <c i="8" r="BK103"/>
  <c r="J94"/>
  <c i="9" r="BK110"/>
  <c i="10" r="BK123"/>
  <c r="J181"/>
  <c r="BK110"/>
  <c r="J127"/>
  <c r="J187"/>
  <c r="J135"/>
  <c i="11" r="J107"/>
  <c r="BK107"/>
  <c i="12" r="BK94"/>
  <c i="13" r="BK103"/>
  <c r="J90"/>
  <c i="2" r="J208"/>
  <c r="J185"/>
  <c r="BK156"/>
  <c r="BK110"/>
  <c r="J86"/>
  <c r="J171"/>
  <c r="J136"/>
  <c r="J96"/>
  <c r="J152"/>
  <c r="J110"/>
  <c r="BK92"/>
  <c i="3" r="BK103"/>
  <c r="J103"/>
  <c r="BK99"/>
  <c i="4" r="BK103"/>
  <c r="J94"/>
  <c i="5" r="BK106"/>
  <c r="J86"/>
  <c i="6" r="J180"/>
  <c r="BK211"/>
  <c r="BK189"/>
  <c r="J162"/>
  <c r="BK130"/>
  <c r="J97"/>
  <c r="BK237"/>
  <c r="BK187"/>
  <c r="J88"/>
  <c r="J217"/>
  <c r="BK197"/>
  <c r="BK140"/>
  <c i="7" r="J107"/>
  <c i="8" r="BK99"/>
  <c i="9" r="BK94"/>
  <c i="10" r="J159"/>
  <c r="J120"/>
  <c r="J173"/>
  <c r="J99"/>
  <c r="BK143"/>
  <c r="BK83"/>
  <c r="BK157"/>
  <c r="BK89"/>
  <c i="11" r="BK103"/>
  <c i="12" r="BK90"/>
  <c i="13" r="BK106"/>
  <c i="14" r="J95"/>
  <c i="2" r="BK199"/>
  <c r="BK185"/>
  <c r="J166"/>
  <c r="J134"/>
  <c r="BK83"/>
  <c r="J150"/>
  <c r="BK128"/>
  <c r="BK166"/>
  <c r="J148"/>
  <c r="J124"/>
  <c r="BK142"/>
  <c r="J83"/>
  <c i="3" r="J86"/>
  <c r="BK107"/>
  <c i="4" r="BK99"/>
  <c r="BK86"/>
  <c i="5" r="J103"/>
  <c i="6" r="BK260"/>
  <c r="BK176"/>
  <c r="BK248"/>
  <c r="J209"/>
  <c r="J172"/>
  <c r="J133"/>
  <c r="BK100"/>
  <c r="J248"/>
  <c r="BK168"/>
  <c r="J251"/>
  <c r="BK205"/>
  <c r="J183"/>
  <c r="J137"/>
  <c i="7" r="BK110"/>
  <c i="8" r="J86"/>
  <c i="9" r="J86"/>
  <c i="10" r="BK198"/>
  <c r="BK139"/>
  <c r="J198"/>
  <c r="BK137"/>
  <c r="BK170"/>
  <c r="BK103"/>
  <c r="J147"/>
  <c i="11" r="J110"/>
  <c i="12" r="BK106"/>
  <c i="13" r="J86"/>
  <c i="14" r="BK91"/>
  <c i="6" r="BK170"/>
  <c r="BK264"/>
  <c r="BK209"/>
  <c r="J176"/>
  <c r="BK97"/>
  <c i="7" r="J110"/>
  <c i="8" r="J99"/>
  <c i="9" r="BK103"/>
  <c r="BK90"/>
  <c i="10" r="J110"/>
  <c r="J145"/>
  <c r="BK207"/>
  <c r="BK141"/>
  <c r="J207"/>
  <c r="BK153"/>
  <c r="J103"/>
  <c i="11" r="J86"/>
  <c i="12" r="J99"/>
  <c r="J86"/>
  <c i="13" r="J94"/>
  <c i="2" r="J204"/>
  <c r="J192"/>
  <c r="J178"/>
  <c r="BK124"/>
  <c r="BK178"/>
  <c r="J160"/>
  <c r="J132"/>
  <c r="BK162"/>
  <c r="BK146"/>
  <c r="J99"/>
  <c r="BK86"/>
  <c i="3" r="J90"/>
  <c r="BK110"/>
  <c r="BK90"/>
  <c i="4" r="J103"/>
  <c r="J86"/>
  <c i="5" r="J94"/>
  <c r="BK94"/>
  <c i="6" r="J233"/>
  <c r="BK162"/>
  <c r="BK203"/>
  <c r="BK174"/>
  <c r="BK144"/>
  <c r="BK105"/>
  <c r="J264"/>
  <c r="BK213"/>
  <c r="J126"/>
  <c r="BK233"/>
  <c r="J189"/>
  <c r="J166"/>
  <c i="7" r="BK99"/>
  <c i="8" r="J90"/>
  <c i="9" r="J106"/>
  <c i="10" r="J170"/>
  <c r="J137"/>
  <c r="J83"/>
  <c r="BK131"/>
  <c r="BK173"/>
  <c r="J106"/>
  <c r="BK181"/>
  <c r="BK113"/>
  <c i="11" r="BK90"/>
  <c i="12" r="J106"/>
  <c i="13" r="J106"/>
  <c r="BK86"/>
  <c i="2" r="BK208"/>
  <c r="BK192"/>
  <c r="J174"/>
  <c r="J146"/>
  <c r="J92"/>
  <c r="J162"/>
  <c r="BK134"/>
  <c r="J114"/>
  <c r="BK158"/>
  <c r="BK140"/>
  <c r="J106"/>
  <c r="BK136"/>
  <c i="3" r="J110"/>
  <c r="BK86"/>
  <c r="BK94"/>
  <c i="4" r="BK94"/>
  <c i="5" r="BK99"/>
  <c r="BK90"/>
  <c i="6" r="BK229"/>
  <c r="BK137"/>
  <c r="J226"/>
  <c r="J195"/>
  <c r="BK166"/>
  <c r="BK126"/>
  <c r="BK92"/>
  <c r="J241"/>
  <c r="BK118"/>
  <c r="J237"/>
  <c r="J203"/>
  <c r="J144"/>
  <c i="7" r="BK103"/>
  <c r="BK90"/>
  <c i="9" r="BK106"/>
  <c r="BK99"/>
  <c i="10" r="J157"/>
  <c r="J113"/>
  <c r="BK159"/>
  <c r="BK194"/>
  <c r="BK147"/>
  <c r="J194"/>
  <c r="J123"/>
  <c i="11" r="BK94"/>
  <c i="12" r="J103"/>
  <c i="13" r="BK99"/>
  <c i="14" r="BK87"/>
  <c i="6" r="J140"/>
  <c r="BK84"/>
  <c r="J215"/>
  <c r="J187"/>
  <c r="J148"/>
  <c i="7" r="BK107"/>
  <c r="J99"/>
  <c i="8" r="BK90"/>
  <c i="9" r="J99"/>
  <c i="10" r="J141"/>
  <c r="J80"/>
  <c r="BK116"/>
  <c r="J177"/>
  <c r="BK133"/>
  <c r="J89"/>
  <c r="J143"/>
  <c r="BK80"/>
  <c i="11" r="J99"/>
  <c i="12" r="J94"/>
  <c i="13" r="J103"/>
  <c i="14" r="J80"/>
  <c i="2" r="J199"/>
  <c r="J188"/>
  <c r="BK171"/>
  <c r="BK150"/>
  <c r="BK99"/>
  <c r="BK182"/>
  <c r="J154"/>
  <c r="BK121"/>
  <c r="J80"/>
  <c r="J142"/>
  <c r="J117"/>
  <c r="J128"/>
  <c i="1" r="AS60"/>
  <c i="5" r="J110"/>
  <c r="J106"/>
  <c i="6" r="BK251"/>
  <c r="J174"/>
  <c r="BK122"/>
  <c r="J197"/>
  <c r="J168"/>
  <c r="J122"/>
  <c r="BK88"/>
  <c r="BK199"/>
  <c r="BK110"/>
  <c r="J255"/>
  <c r="J207"/>
  <c r="BK151"/>
  <c r="J84"/>
  <c i="7" r="J94"/>
  <c i="8" r="BK94"/>
  <c i="9" r="J94"/>
  <c i="10" r="J151"/>
  <c r="BK106"/>
  <c r="BK155"/>
  <c r="BK187"/>
  <c r="BK135"/>
  <c r="J191"/>
  <c r="BK151"/>
  <c i="11" r="J103"/>
  <c r="J90"/>
  <c i="12" r="BK103"/>
  <c i="13" r="J99"/>
  <c i="2" r="BK211"/>
  <c r="BK195"/>
  <c r="J182"/>
  <c r="BK148"/>
  <c r="J121"/>
  <c r="J158"/>
  <c r="J138"/>
  <c r="BK89"/>
  <c r="J144"/>
  <c r="BK114"/>
  <c r="BK144"/>
  <c r="J89"/>
  <c i="3" r="J107"/>
  <c r="J94"/>
  <c i="4" r="BK90"/>
  <c r="J106"/>
  <c i="5" r="BK110"/>
  <c i="6" r="BK241"/>
  <c r="BK172"/>
  <c r="J244"/>
  <c r="J199"/>
  <c r="BK183"/>
  <c r="BK148"/>
  <c r="J118"/>
  <c r="J267"/>
  <c r="BK201"/>
  <c r="J92"/>
  <c r="BK221"/>
  <c r="BK191"/>
  <c r="J158"/>
  <c i="7" r="J86"/>
  <c i="8" r="J103"/>
  <c i="9" r="J103"/>
  <c i="10" r="BK209"/>
  <c r="BK149"/>
  <c r="BK96"/>
  <c r="J96"/>
  <c r="J139"/>
  <c r="BK86"/>
  <c r="BK165"/>
  <c r="J116"/>
  <c i="11" r="BK86"/>
  <c i="13" r="J110"/>
  <c r="BK110"/>
  <c i="14" r="BK80"/>
  <c i="6" r="J114"/>
  <c r="BK244"/>
  <c r="J201"/>
  <c r="J155"/>
  <c i="7" r="BK94"/>
  <c i="8" r="BK106"/>
  <c i="9" r="J110"/>
  <c i="10" r="J209"/>
  <c r="J86"/>
  <c r="J165"/>
  <c r="BK191"/>
  <c r="J149"/>
  <c r="BK99"/>
  <c r="J161"/>
  <c r="BK120"/>
  <c i="11" r="BK99"/>
  <c r="BK110"/>
  <c i="12" r="J90"/>
  <c i="13" r="BK90"/>
  <c i="14" r="BK95"/>
  <c i="2" l="1" r="BK79"/>
  <c r="J79"/>
  <c r="J59"/>
  <c r="T79"/>
  <c i="3" r="BK85"/>
  <c r="J85"/>
  <c r="J63"/>
  <c r="T85"/>
  <c i="4" r="P85"/>
  <c i="1" r="AU58"/>
  <c i="5" r="T85"/>
  <c i="6" r="T79"/>
  <c i="7" r="BK85"/>
  <c r="J85"/>
  <c r="J63"/>
  <c r="T85"/>
  <c i="8" r="R85"/>
  <c i="9" r="T85"/>
  <c i="10" r="R79"/>
  <c i="2" r="P79"/>
  <c i="1" r="AU56"/>
  <c i="3" r="P85"/>
  <c i="1" r="AU57"/>
  <c i="4" r="T85"/>
  <c i="5" r="BK85"/>
  <c r="J85"/>
  <c r="J63"/>
  <c r="P85"/>
  <c i="1" r="AU59"/>
  <c i="6" r="BK79"/>
  <c r="J79"/>
  <c r="J59"/>
  <c r="R79"/>
  <c i="7" r="R85"/>
  <c i="8" r="T85"/>
  <c i="9" r="R85"/>
  <c i="10" r="T79"/>
  <c i="11" r="P85"/>
  <c i="1" r="AU67"/>
  <c i="11" r="R85"/>
  <c i="12" r="P85"/>
  <c i="1" r="AU68"/>
  <c i="12" r="R85"/>
  <c i="13" r="P85"/>
  <c i="1" r="AU69"/>
  <c i="13" r="R85"/>
  <c i="14" r="P79"/>
  <c i="1" r="AU70"/>
  <c i="14" r="T79"/>
  <c i="2" r="R79"/>
  <c i="3" r="R85"/>
  <c i="4" r="BK85"/>
  <c r="J85"/>
  <c r="J63"/>
  <c r="R85"/>
  <c i="5" r="R85"/>
  <c i="6" r="P79"/>
  <c i="1" r="AU61"/>
  <c i="7" r="P85"/>
  <c i="1" r="AU62"/>
  <c i="8" r="BK85"/>
  <c r="J85"/>
  <c r="J63"/>
  <c r="P85"/>
  <c i="1" r="AU63"/>
  <c i="9" r="BK85"/>
  <c r="J85"/>
  <c r="P85"/>
  <c i="1" r="AU64"/>
  <c i="10" r="BK79"/>
  <c r="J79"/>
  <c r="J59"/>
  <c r="P79"/>
  <c i="1" r="AU66"/>
  <c i="11" r="BK85"/>
  <c r="J85"/>
  <c r="J63"/>
  <c r="T85"/>
  <c i="12" r="BK85"/>
  <c r="J85"/>
  <c r="T85"/>
  <c i="13" r="BK85"/>
  <c r="J85"/>
  <c r="T85"/>
  <c i="14" r="BK79"/>
  <c r="J79"/>
  <c r="J59"/>
  <c r="R79"/>
  <c r="E69"/>
  <c i="13" r="J63"/>
  <c i="14" r="J73"/>
  <c r="F76"/>
  <c r="BE80"/>
  <c r="BE91"/>
  <c r="BE87"/>
  <c r="BE95"/>
  <c i="12" r="J63"/>
  <c i="13" r="F59"/>
  <c r="J79"/>
  <c r="BE94"/>
  <c r="BE99"/>
  <c r="BE103"/>
  <c r="E50"/>
  <c r="BE86"/>
  <c r="BE90"/>
  <c r="BE106"/>
  <c r="BE110"/>
  <c i="12" r="J56"/>
  <c r="F59"/>
  <c r="BE94"/>
  <c r="BE106"/>
  <c r="E50"/>
  <c r="BE86"/>
  <c r="BE99"/>
  <c r="BE90"/>
  <c r="BE103"/>
  <c i="11" r="BE94"/>
  <c r="J56"/>
  <c r="F59"/>
  <c r="BE86"/>
  <c r="E50"/>
  <c r="BE99"/>
  <c r="BE103"/>
  <c r="BE107"/>
  <c r="BE90"/>
  <c r="BE110"/>
  <c i="10" r="BE83"/>
  <c r="BE92"/>
  <c r="BE96"/>
  <c r="BE106"/>
  <c r="BE131"/>
  <c r="BE137"/>
  <c r="BE143"/>
  <c r="BE157"/>
  <c r="BE170"/>
  <c r="BE181"/>
  <c r="BE194"/>
  <c r="BE203"/>
  <c i="9" r="J63"/>
  <c i="10" r="E48"/>
  <c r="BE110"/>
  <c r="BE113"/>
  <c r="BE116"/>
  <c r="BE145"/>
  <c r="BE149"/>
  <c r="BE155"/>
  <c r="BE159"/>
  <c r="BE161"/>
  <c r="BE198"/>
  <c r="J52"/>
  <c r="F55"/>
  <c r="BE80"/>
  <c r="BE86"/>
  <c r="BE120"/>
  <c r="BE123"/>
  <c r="BE133"/>
  <c r="BE135"/>
  <c r="BE139"/>
  <c r="BE141"/>
  <c r="BE147"/>
  <c r="BE151"/>
  <c r="BE165"/>
  <c r="BE191"/>
  <c r="BE89"/>
  <c r="BE99"/>
  <c r="BE103"/>
  <c r="BE127"/>
  <c r="BE153"/>
  <c r="BE173"/>
  <c r="BE177"/>
  <c r="BE184"/>
  <c r="BE187"/>
  <c r="BE207"/>
  <c r="BE209"/>
  <c i="9" r="J56"/>
  <c r="BE99"/>
  <c r="BE103"/>
  <c r="BE106"/>
  <c r="E73"/>
  <c r="BE86"/>
  <c r="BE90"/>
  <c r="BE110"/>
  <c r="F59"/>
  <c r="BE94"/>
  <c i="8" r="BE103"/>
  <c r="E50"/>
  <c r="F59"/>
  <c r="BE90"/>
  <c r="BE99"/>
  <c r="BE106"/>
  <c r="J56"/>
  <c r="BE86"/>
  <c r="BE94"/>
  <c i="7" r="E50"/>
  <c r="F82"/>
  <c r="BE110"/>
  <c r="J56"/>
  <c r="BE94"/>
  <c r="BE103"/>
  <c r="BE107"/>
  <c r="BE90"/>
  <c r="BE99"/>
  <c r="BE86"/>
  <c i="6" r="F55"/>
  <c r="BE88"/>
  <c r="BE114"/>
  <c r="BE118"/>
  <c r="BE122"/>
  <c r="BE158"/>
  <c r="BE168"/>
  <c r="BE170"/>
  <c r="BE191"/>
  <c r="BE195"/>
  <c r="BE207"/>
  <c r="BE211"/>
  <c r="BE215"/>
  <c r="BE221"/>
  <c r="BE248"/>
  <c r="BE264"/>
  <c r="BE267"/>
  <c r="E69"/>
  <c r="BE97"/>
  <c r="BE133"/>
  <c r="BE144"/>
  <c r="BE151"/>
  <c r="BE162"/>
  <c r="BE172"/>
  <c r="BE174"/>
  <c r="BE180"/>
  <c r="BE193"/>
  <c r="BE197"/>
  <c r="BE203"/>
  <c r="BE205"/>
  <c r="BE209"/>
  <c r="BE233"/>
  <c r="BE241"/>
  <c r="BE260"/>
  <c r="J52"/>
  <c r="BE80"/>
  <c r="BE137"/>
  <c r="BE176"/>
  <c r="BE187"/>
  <c r="BE189"/>
  <c r="BE199"/>
  <c r="BE201"/>
  <c r="BE213"/>
  <c r="BE217"/>
  <c r="BE226"/>
  <c r="BE229"/>
  <c r="BE237"/>
  <c r="BE251"/>
  <c r="BE84"/>
  <c r="BE92"/>
  <c r="BE100"/>
  <c r="BE105"/>
  <c r="BE110"/>
  <c r="BE126"/>
  <c r="BE130"/>
  <c r="BE140"/>
  <c r="BE148"/>
  <c r="BE155"/>
  <c r="BE166"/>
  <c r="BE183"/>
  <c r="BE244"/>
  <c r="BE255"/>
  <c i="5" r="J56"/>
  <c r="F59"/>
  <c r="E73"/>
  <c r="BE94"/>
  <c r="BE106"/>
  <c r="BE86"/>
  <c r="BE99"/>
  <c r="BE90"/>
  <c r="BE103"/>
  <c r="BE110"/>
  <c i="4" r="BE90"/>
  <c r="BE103"/>
  <c r="J56"/>
  <c r="F59"/>
  <c r="BE99"/>
  <c r="E50"/>
  <c r="BE86"/>
  <c r="BE106"/>
  <c r="BE94"/>
  <c i="3" r="E50"/>
  <c r="F82"/>
  <c r="BE86"/>
  <c r="BE99"/>
  <c r="BE103"/>
  <c r="BE107"/>
  <c r="J56"/>
  <c r="BE90"/>
  <c r="BE110"/>
  <c r="BE94"/>
  <c i="2" r="E48"/>
  <c r="BE96"/>
  <c r="BE99"/>
  <c r="BE103"/>
  <c r="BE106"/>
  <c r="BE124"/>
  <c r="BE132"/>
  <c r="BE134"/>
  <c r="BE138"/>
  <c r="BE144"/>
  <c r="BE148"/>
  <c r="BE195"/>
  <c r="F55"/>
  <c r="BE83"/>
  <c r="BE86"/>
  <c r="BE89"/>
  <c r="BE121"/>
  <c r="BE136"/>
  <c r="BE150"/>
  <c r="BE156"/>
  <c r="BE160"/>
  <c r="BE208"/>
  <c r="J52"/>
  <c r="BE80"/>
  <c r="BE92"/>
  <c r="BE110"/>
  <c r="BE117"/>
  <c r="BE146"/>
  <c r="BE154"/>
  <c r="BE174"/>
  <c r="BE114"/>
  <c r="BE128"/>
  <c r="BE140"/>
  <c r="BE142"/>
  <c r="BE152"/>
  <c r="BE158"/>
  <c r="BE162"/>
  <c r="BE166"/>
  <c r="BE171"/>
  <c r="BE178"/>
  <c r="BE182"/>
  <c r="BE185"/>
  <c r="BE188"/>
  <c r="BE192"/>
  <c r="BE199"/>
  <c r="BE204"/>
  <c r="BE211"/>
  <c i="3" r="F38"/>
  <c i="1" r="BC57"/>
  <c i="5" r="F38"/>
  <c i="1" r="BC59"/>
  <c i="6" r="J34"/>
  <c i="1" r="AW61"/>
  <c i="11" r="F37"/>
  <c i="1" r="BB67"/>
  <c i="12" r="F37"/>
  <c i="1" r="BB68"/>
  <c i="14" r="F36"/>
  <c i="1" r="BC70"/>
  <c i="4" r="F38"/>
  <c i="1" r="BC58"/>
  <c i="5" r="F39"/>
  <c i="1" r="BD59"/>
  <c i="6" r="F35"/>
  <c i="1" r="BB61"/>
  <c i="13" r="F38"/>
  <c i="1" r="BC69"/>
  <c i="9" r="J32"/>
  <c i="2" r="J34"/>
  <c i="1" r="AW56"/>
  <c i="3" r="F39"/>
  <c i="1" r="BD57"/>
  <c i="6" r="F36"/>
  <c i="1" r="BC61"/>
  <c i="12" r="F39"/>
  <c i="1" r="BD68"/>
  <c i="12" r="J32"/>
  <c i="13" r="J32"/>
  <c i="2" r="F35"/>
  <c i="1" r="BB56"/>
  <c i="7" r="F38"/>
  <c i="1" r="BC62"/>
  <c i="8" r="F38"/>
  <c i="1" r="BC63"/>
  <c i="10" r="F37"/>
  <c i="1" r="BD66"/>
  <c i="2" r="F34"/>
  <c i="1" r="BA56"/>
  <c i="7" r="J32"/>
  <c i="9" r="F36"/>
  <c i="1" r="BA64"/>
  <c i="9" r="F39"/>
  <c i="1" r="BD64"/>
  <c i="12" r="F36"/>
  <c i="1" r="BA68"/>
  <c i="12" r="F38"/>
  <c i="1" r="BC68"/>
  <c i="13" r="F37"/>
  <c i="1" r="BB69"/>
  <c i="14" r="J34"/>
  <c i="1" r="AW70"/>
  <c r="AS54"/>
  <c i="2" r="J30"/>
  <c i="3" r="F37"/>
  <c i="1" r="BB57"/>
  <c i="5" r="F37"/>
  <c i="1" r="BB59"/>
  <c i="8" r="F36"/>
  <c i="1" r="BA63"/>
  <c i="8" r="J32"/>
  <c i="10" r="J34"/>
  <c i="1" r="AW66"/>
  <c i="11" r="J36"/>
  <c i="1" r="AW67"/>
  <c i="11" r="F39"/>
  <c i="1" r="BD67"/>
  <c i="14" r="F34"/>
  <c i="1" r="BA70"/>
  <c i="4" r="F36"/>
  <c i="1" r="BA58"/>
  <c i="4" r="F37"/>
  <c i="1" r="BB58"/>
  <c i="5" r="J36"/>
  <c i="1" r="AW59"/>
  <c i="7" r="F36"/>
  <c i="1" r="BA62"/>
  <c i="7" r="J36"/>
  <c i="1" r="AW62"/>
  <c i="8" r="F37"/>
  <c i="1" r="BB63"/>
  <c i="9" r="F38"/>
  <c i="1" r="BC64"/>
  <c i="11" r="F38"/>
  <c i="1" r="BC67"/>
  <c i="12" r="J36"/>
  <c i="1" r="AW68"/>
  <c i="13" r="J36"/>
  <c i="1" r="AW69"/>
  <c i="4" r="F39"/>
  <c i="1" r="BD58"/>
  <c i="4" r="J32"/>
  <c i="6" r="F34"/>
  <c i="1" r="BA61"/>
  <c i="7" r="F39"/>
  <c i="1" r="BD62"/>
  <c i="10" r="F36"/>
  <c i="1" r="BC66"/>
  <c i="3" r="J36"/>
  <c i="1" r="AW57"/>
  <c i="3" r="J32"/>
  <c i="5" r="F36"/>
  <c i="1" r="BA59"/>
  <c i="8" r="F39"/>
  <c i="1" r="BD63"/>
  <c i="9" r="F37"/>
  <c i="1" r="BB64"/>
  <c i="11" r="F36"/>
  <c i="1" r="BA67"/>
  <c i="10" r="J30"/>
  <c i="11" r="J32"/>
  <c i="13" r="F36"/>
  <c i="1" r="BA69"/>
  <c i="13" r="F39"/>
  <c i="1" r="BD69"/>
  <c i="2" r="F37"/>
  <c i="1" r="BD56"/>
  <c i="6" r="J30"/>
  <c i="7" r="F37"/>
  <c i="1" r="BB62"/>
  <c i="9" r="J36"/>
  <c i="1" r="AW64"/>
  <c i="10" r="F34"/>
  <c i="1" r="BA66"/>
  <c i="2" r="F36"/>
  <c i="1" r="BC56"/>
  <c i="8" r="J36"/>
  <c i="1" r="AW63"/>
  <c i="10" r="F35"/>
  <c i="1" r="BB66"/>
  <c i="14" r="F35"/>
  <c i="1" r="BB70"/>
  <c i="3" r="F36"/>
  <c i="1" r="BA57"/>
  <c i="4" r="J36"/>
  <c i="1" r="AW58"/>
  <c i="5" r="J32"/>
  <c i="6" r="F37"/>
  <c i="1" r="BD61"/>
  <c i="14" r="F37"/>
  <c i="1" r="BD70"/>
  <c l="1" r="AG68"/>
  <c r="AG69"/>
  <c r="AG64"/>
  <c r="AG67"/>
  <c r="AG66"/>
  <c r="AG63"/>
  <c r="AG62"/>
  <c r="AG61"/>
  <c r="AG59"/>
  <c r="AG58"/>
  <c r="AG57"/>
  <c r="AG56"/>
  <c r="AU65"/>
  <c r="BA55"/>
  <c i="6" r="J33"/>
  <c i="1" r="AV61"/>
  <c r="AT61"/>
  <c r="AN61"/>
  <c r="BA60"/>
  <c r="AW60"/>
  <c r="BC65"/>
  <c r="AY65"/>
  <c i="14" r="F33"/>
  <c i="1" r="AZ70"/>
  <c r="AG55"/>
  <c i="9" r="J35"/>
  <c i="1" r="AV64"/>
  <c r="AT64"/>
  <c r="AN64"/>
  <c i="3" r="J35"/>
  <c i="1" r="AV57"/>
  <c r="AT57"/>
  <c r="AN57"/>
  <c i="11" r="F35"/>
  <c i="1" r="AZ67"/>
  <c i="14" r="J30"/>
  <c i="1" r="AG70"/>
  <c i="4" r="J35"/>
  <c i="1" r="AV58"/>
  <c r="AT58"/>
  <c r="AN58"/>
  <c r="BB55"/>
  <c r="AX55"/>
  <c r="BA65"/>
  <c r="AW65"/>
  <c r="AU60"/>
  <c i="5" r="F35"/>
  <c i="1" r="AZ59"/>
  <c i="7" r="F35"/>
  <c i="1" r="AZ62"/>
  <c i="9" r="F35"/>
  <c i="1" r="AZ64"/>
  <c i="11" r="J35"/>
  <c i="1" r="AV67"/>
  <c r="AT67"/>
  <c r="AN67"/>
  <c r="AU55"/>
  <c r="AU54"/>
  <c i="7" r="J35"/>
  <c i="1" r="AV62"/>
  <c r="AT62"/>
  <c r="AN62"/>
  <c r="BD60"/>
  <c r="BB65"/>
  <c r="AX65"/>
  <c i="6" r="F33"/>
  <c i="1" r="AZ61"/>
  <c i="14" r="J33"/>
  <c i="1" r="AV70"/>
  <c r="AT70"/>
  <c r="AN70"/>
  <c i="3" r="F35"/>
  <c i="1" r="AZ57"/>
  <c i="10" r="J33"/>
  <c i="1" r="AV66"/>
  <c r="AT66"/>
  <c r="AN66"/>
  <c i="8" r="F35"/>
  <c i="1" r="AZ63"/>
  <c r="AG60"/>
  <c i="13" r="F35"/>
  <c i="1" r="AZ69"/>
  <c r="BC55"/>
  <c i="8" r="J35"/>
  <c i="1" r="AV63"/>
  <c r="AT63"/>
  <c r="AN63"/>
  <c i="10" r="F33"/>
  <c i="1" r="AZ66"/>
  <c i="5" r="J35"/>
  <c i="1" r="AV59"/>
  <c r="AT59"/>
  <c r="AN59"/>
  <c i="13" r="J35"/>
  <c i="1" r="AV69"/>
  <c r="AT69"/>
  <c r="AN69"/>
  <c r="BD55"/>
  <c r="AG65"/>
  <c i="2" r="F33"/>
  <c i="1" r="AZ56"/>
  <c r="BC60"/>
  <c r="AY60"/>
  <c i="12" r="J35"/>
  <c i="1" r="AV68"/>
  <c r="AT68"/>
  <c r="AN68"/>
  <c i="2" r="J33"/>
  <c i="1" r="AV56"/>
  <c r="AT56"/>
  <c r="AN56"/>
  <c r="BB60"/>
  <c r="AX60"/>
  <c r="BD65"/>
  <c i="4" r="F35"/>
  <c i="1" r="AZ58"/>
  <c i="12" r="F35"/>
  <c i="1" r="AZ68"/>
  <c i="14" l="1" r="J39"/>
  <c i="13" r="J41"/>
  <c i="12" r="J41"/>
  <c i="11" r="J41"/>
  <c i="10" r="J39"/>
  <c i="9" r="J41"/>
  <c i="8" r="J41"/>
  <c i="7" r="J41"/>
  <c i="6" r="J39"/>
  <c i="5" r="J41"/>
  <c i="4" r="J41"/>
  <c i="3" r="J41"/>
  <c i="2" r="J39"/>
  <c i="1" r="AY55"/>
  <c r="AZ65"/>
  <c r="AV65"/>
  <c r="AT65"/>
  <c r="AN65"/>
  <c r="AW55"/>
  <c r="AZ55"/>
  <c r="AV55"/>
  <c r="AZ60"/>
  <c r="AV60"/>
  <c r="AT60"/>
  <c r="AN60"/>
  <c r="BA54"/>
  <c r="W30"/>
  <c r="BD54"/>
  <c r="W33"/>
  <c r="BC54"/>
  <c r="AY54"/>
  <c r="AG54"/>
  <c r="AK26"/>
  <c r="BB54"/>
  <c r="W31"/>
  <c l="1" r="AT55"/>
  <c r="AN55"/>
  <c r="W32"/>
  <c r="AX54"/>
  <c r="AW54"/>
  <c r="AK30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<sst xmlns="http://schemas.openxmlformats.org/spreadsheetml/2006/main">
  <si>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</si>
  <si>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</si>
  <si>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</si>
  <si>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</si>
  <si>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</si>
  <si>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{0b1aac9d-58fa-46d4-9827-5b32ac9b0d22}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</si>
  <si>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</si>
  <si>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</si>
  <si>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</si>
  <si>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</si>
  <si>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</si>
  <si>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</si>
  <si>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</si>
  <si>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</si>
  <si>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117-3341-23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</si>
  <si>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</si>
  <si>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</si>
  <si>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Založení prvků IP, větrolamů v k.ú. Přibice</t>
  </si>
  <si>
    <t>KSO:</t>
  </si>
  <si>
    <t>823 2</t>
  </si>
  <si>
    <t>CC-CZ:</t>
  </si>
  <si>
    <t>242</t>
  </si>
  <si>
    <t>Místo:</t>
  </si>
  <si>
    <t>Přibice</t>
  </si>
  <si>
    <t>Datum:</t>
  </si>
  <si>
    <t>25. 9. 2023</t>
  </si>
  <si>
    <t>Zadavatel:</t>
  </si>
  <si>
    <t>IČ:</t>
  </si>
  <si>
    <t/>
  </si>
  <si>
    <t>Ocec Přibice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</si>
  <si>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</si>
  <si>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</si>
  <si>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</si>
  <si>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</si>
  <si>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</si>
  <si>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</si>
  <si>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</si>
  <si>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</si>
  <si>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Agroprojekt PSO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</si>
  <si>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</si>
  <si>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</si>
  <si>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</si>
  <si>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</si>
  <si>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</si>
  <si>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</si>
  <si>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</si>
  <si>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</si>
  <si>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</si>
  <si>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</si>
  <si>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</si>
  <si>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</si>
  <si>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</si>
  <si>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</si>
  <si>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</si>
  <si>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</si>
  <si>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</si>
  <si>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</si>
  <si>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</si>
  <si>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</si>
  <si>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</si>
  <si>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</si>
  <si>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</si>
  <si>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</si>
  <si>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</si>
  <si>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</si>
  <si>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</si>
  <si>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</si>
  <si>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</si>
  <si>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</si>
  <si>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</si>
  <si>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</si>
  <si>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</si>
  <si>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</si>
  <si>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</si>
  <si>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</si>
  <si>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</si>
  <si>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</si>
  <si>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</si>
  <si>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</si>
  <si>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</si>
  <si>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Větrolam V6-1 a V6-2</t>
  </si>
  <si>
    <t>STA</t>
  </si>
  <si>
    <t>1</t>
  </si>
  <si>
    <t>{5d38431e-6143-4c3f-85bd-ea8229b03b1e}</t>
  </si>
  <si>
    <t>2</t>
  </si>
  <si>
    <t>/</t>
  </si>
  <si>
    <t>Soupis</t>
  </si>
  <si>
    <t>###NOINSERT###</t>
  </si>
  <si>
    <t>SO-011</t>
  </si>
  <si>
    <t>1. rok pěstební péče</t>
  </si>
  <si>
    <t>{3448e281-9d85-4d9c-8f83-b09ac4fd6a3b}</t>
  </si>
  <si>
    <t>SO-012</t>
  </si>
  <si>
    <t>2. rok pěstební péče</t>
  </si>
  <si>
    <t>{99730c52-a816-4d16-b4cc-6d5a51e27340}</t>
  </si>
  <si>
    <t>SO-013</t>
  </si>
  <si>
    <t>3. rok pěstební péče</t>
  </si>
  <si>
    <t>{63b24753-06a7-4d9c-a853-16fa073877b3}</t>
  </si>
  <si>
    <t>SO-02</t>
  </si>
  <si>
    <t>Větrolam V10, V11-1, V11-2 a V12</t>
  </si>
  <si>
    <t>{e2171e77-8185-4b01-ba4f-6018eff7f2ef}</t>
  </si>
  <si>
    <t>SO-021</t>
  </si>
  <si>
    <t>{4fbb10a9-be31-4270-9273-3a9d8b19369f}</t>
  </si>
  <si>
    <t>SO-022</t>
  </si>
  <si>
    <t>{371c8e6e-0a95-4a83-8c5b-5a40967911a5}</t>
  </si>
  <si>
    <t>SO-023</t>
  </si>
  <si>
    <t>{ce4d4b73-205c-4cd3-808c-379ad1c2c88f}</t>
  </si>
  <si>
    <t>SO-03</t>
  </si>
  <si>
    <t>Větrolam V28-2</t>
  </si>
  <si>
    <t>{d97d683d-08ad-403b-a7f6-8c321cdaa830}</t>
  </si>
  <si>
    <t>SO-031</t>
  </si>
  <si>
    <t>{5bd0c365-c380-4c5e-a41f-fd5954e58782}</t>
  </si>
  <si>
    <t>SO-032</t>
  </si>
  <si>
    <t>{0a92da15-3b3c-470e-9f14-e46f0be9eb90}</t>
  </si>
  <si>
    <t>SO-033</t>
  </si>
  <si>
    <t>{b5a5dcf9-0978-4836-8a36-09b26bc01dcf}</t>
  </si>
  <si>
    <t>VRN</t>
  </si>
  <si>
    <t>Vedlejší rozpočtové náklady</t>
  </si>
  <si>
    <t>{06003d57-5b99-49a2-9047-45f5c0af5d2e}</t>
  </si>
  <si>
    <t>KRYCÍ LIST SOUPISU PRACÍ</t>
  </si>
  <si>
    <t>Objekt:</t>
  </si>
  <si>
    <t>SO-01 - Větrolam V6-1 a V6-2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</si>
  <si>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</si>
  <si>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</si>
  <si>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</si>
  <si>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</si>
  <si>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</si>
  <si>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</si>
  <si>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</si>
  <si>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</si>
  <si>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</si>
  <si>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</si>
  <si>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</si>
  <si>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</si>
  <si>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</si>
  <si>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</si>
  <si>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</si>
  <si>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</si>
  <si>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</si>
  <si>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</si>
  <si>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184853511</t>
  </si>
  <si>
    <t>Chemické odplevelení před založením kultury přes 20 m2 postřikem na široko v rovině a svahu do 1:5 strojně</t>
  </si>
  <si>
    <t>m2</t>
  </si>
  <si>
    <t>CS ÚRS 2023 02</t>
  </si>
  <si>
    <t>4</t>
  </si>
  <si>
    <t>ROZPOCET</t>
  </si>
  <si>
    <t>732561847</t>
  </si>
  <si>
    <t>PP</t>
  </si>
  <si>
    <t>Chemické odplevelení půdy před založením kultury, trávníku nebo zpevněných ploch strojně o výměře jednotlivě přes 20 m2 postřikem na široko v rovině nebo na svahu do 1:5</t>
  </si>
  <si>
    <t>Online PSC</t>
  </si>
  <si>
    <t>https://podminky.urs.cz/item/CS_URS_2023_02/184853511</t>
  </si>
  <si>
    <t>183403112</t>
  </si>
  <si>
    <t>Obdělání půdy oráním na hl přes 0,1 do 0,2 m v rovině a svahu do 1:5</t>
  </si>
  <si>
    <t>1244499707</t>
  </si>
  <si>
    <t>Obdělání půdy oráním hl. přes 100 do 200 mm v rovině nebo na svahu do 1:5</t>
  </si>
  <si>
    <t>https://podminky.urs.cz/item/CS_URS_2023_02/183403112</t>
  </si>
  <si>
    <t>3</t>
  </si>
  <si>
    <t>183403151</t>
  </si>
  <si>
    <t>Obdělání půdy smykováním v rovině a svahu do 1:5</t>
  </si>
  <si>
    <t>-283972975</t>
  </si>
  <si>
    <t>Obdělání půdy smykováním v rovině nebo na svahu do 1:5</t>
  </si>
  <si>
    <t>https://podminky.urs.cz/item/CS_URS_2023_02/183403151</t>
  </si>
  <si>
    <t>183403152</t>
  </si>
  <si>
    <t>Obdělání půdy vláčením v rovině a svahu do 1:5</t>
  </si>
  <si>
    <t>-2040088584</t>
  </si>
  <si>
    <t>Obdělání půdy vláčením v rovině nebo na svahu do 1:5</t>
  </si>
  <si>
    <t>https://podminky.urs.cz/item/CS_URS_2023_02/183403152</t>
  </si>
  <si>
    <t>5</t>
  </si>
  <si>
    <t>181451121</t>
  </si>
  <si>
    <t>Založení lučního trávníku výsevem pl přes 1000 m2 v rovině a ve svahu do 1:5</t>
  </si>
  <si>
    <t>837633278</t>
  </si>
  <si>
    <t>Založení trávníku na půdě předem připravené plochy přes 1000 m2 výsevem včetně utažení lučního v rovině nebo na svahu do 1:5</t>
  </si>
  <si>
    <t>https://podminky.urs.cz/item/CS_URS_2023_02/181451121</t>
  </si>
  <si>
    <t>VV</t>
  </si>
  <si>
    <t>"trávobylinný podrost" 6300-1433</t>
  </si>
  <si>
    <t>6</t>
  </si>
  <si>
    <t>M</t>
  </si>
  <si>
    <t>00572472</t>
  </si>
  <si>
    <t>osivo směs travní krajinná-rovinná</t>
  </si>
  <si>
    <t>kg</t>
  </si>
  <si>
    <t>8</t>
  </si>
  <si>
    <t>-1938352616</t>
  </si>
  <si>
    <t>"trávobylinný podrost - směs kostřavová (do sadových mezipásů)" 4867/100*2,5</t>
  </si>
  <si>
    <t>7</t>
  </si>
  <si>
    <t>185802113</t>
  </si>
  <si>
    <t>Hnojení půdy umělým hnojivem na široko v rovině a svahu do 1:5</t>
  </si>
  <si>
    <t>t</t>
  </si>
  <si>
    <t>-2028287625</t>
  </si>
  <si>
    <t>Hnojení půdy nebo trávníku v rovině nebo na svahu do 1:5 umělým hnojivem na široko</t>
  </si>
  <si>
    <t>https://podminky.urs.cz/item/CS_URS_2023_02/185802113</t>
  </si>
  <si>
    <t>"aplikace půdního kondicionéru 100g/m2" (1433)*0,0001</t>
  </si>
  <si>
    <t>25111111_D</t>
  </si>
  <si>
    <t>půdní kondicionér na bázi silkátových koloidů (aplikace půdního kondicionéru viz. TZ)</t>
  </si>
  <si>
    <t>-429961218</t>
  </si>
  <si>
    <t>půdní kondicionér na bázi silkátových koloidů</t>
  </si>
  <si>
    <t>"100g/m2" (1433)*0,0001*1000</t>
  </si>
  <si>
    <t>9</t>
  </si>
  <si>
    <t>183101113</t>
  </si>
  <si>
    <t>Hloubení jamek bez výměny půdy zeminy skupiny 1 až 4 obj přes 0,02 do 0,05 m3 v rovině a svahu do 1:5</t>
  </si>
  <si>
    <t>kus</t>
  </si>
  <si>
    <t>1679681677</t>
  </si>
  <si>
    <t>Hloubení jamek pro vysazování rostlin v zemině skupiny 1 až 4 bez výměny půdy v rovině nebo na svahu do 1:5, objemu přes 0,02 do 0,05 m3</t>
  </si>
  <si>
    <t>https://podminky.urs.cz/item/CS_URS_2023_02/183101113</t>
  </si>
  <si>
    <t>"Stromy, keře a stromovité keře, keře" 310+90+1600+290</t>
  </si>
  <si>
    <t>10</t>
  </si>
  <si>
    <t>185802114_D</t>
  </si>
  <si>
    <t>Hnojení půdy umělým hnojivem k jednotlivým rostlinám v rovině a svahu do 1:5</t>
  </si>
  <si>
    <t>-600023274</t>
  </si>
  <si>
    <t>Hnojení půdy nebo trávníku v rovině nebo na svahu do 1:5 umělým hnojivem s rozdělením k jednotlivým rostlinám</t>
  </si>
  <si>
    <t>https://podminky.urs.cz/item/CS_URS_2023_02/185802114_D</t>
  </si>
  <si>
    <t>"aplikace hydrogelu" (2290)*30/1000000</t>
  </si>
  <si>
    <t>11</t>
  </si>
  <si>
    <t>251111110_D</t>
  </si>
  <si>
    <t>půdní kondicionér/hydroabsorbent (aplikace půdního kondicionéru viz. TZ)</t>
  </si>
  <si>
    <t>-1234069687</t>
  </si>
  <si>
    <t>hydrogel (bal. 25 kg)</t>
  </si>
  <si>
    <t>"k dřevinám jednotlivě; stromy cca 30g/ks; keře 30g/ks" ((2290)*30)/1000</t>
  </si>
  <si>
    <t>12</t>
  </si>
  <si>
    <t>185802114</t>
  </si>
  <si>
    <t>-443525667</t>
  </si>
  <si>
    <t>https://podminky.urs.cz/item/CS_URS_2023_02/185802114</t>
  </si>
  <si>
    <t>(2290)*50/1000000</t>
  </si>
  <si>
    <t>13</t>
  </si>
  <si>
    <t>25191155_D</t>
  </si>
  <si>
    <t>hnojivo průmyslové</t>
  </si>
  <si>
    <t>10868090</t>
  </si>
  <si>
    <t>"k dřevinám jednotlivě; stromy cca 50g/ks; keře 50g/ks" (2290)*50/1000</t>
  </si>
  <si>
    <t>14</t>
  </si>
  <si>
    <t>184102110</t>
  </si>
  <si>
    <t>Výsadba dřeviny s balem D do 0,1 m do jamky se zalitím v rovině a svahu do 1:5</t>
  </si>
  <si>
    <t>911844284</t>
  </si>
  <si>
    <t>Výsadba dřeviny s balem do předem vyhloubené jamky se zalitím v rovině nebo na svahu do 1:5, při průměru balu do 100 mm</t>
  </si>
  <si>
    <t>https://podminky.urs.cz/item/CS_URS_2023_02/184102110</t>
  </si>
  <si>
    <t>"keře podsadbové a keře výplňové" 1600+290</t>
  </si>
  <si>
    <t>184102111</t>
  </si>
  <si>
    <t>Výsadba dřeviny s balem D přes 0,1 do 0,2 m do jamky se zalitím v rovině a svahu do 1:5</t>
  </si>
  <si>
    <t>-365735318</t>
  </si>
  <si>
    <t>Výsadba dřeviny s balem do předem vyhloubené jamky se zalitím v rovině nebo na svahu do 1:5, při průměru balu přes 100 do 200 mm</t>
  </si>
  <si>
    <t>https://podminky.urs.cz/item/CS_URS_2023_02/184102111</t>
  </si>
  <si>
    <t>"stromy listnaté do skupin; keře a stromovité keře" 310+90</t>
  </si>
  <si>
    <t>16</t>
  </si>
  <si>
    <t>0265301_D</t>
  </si>
  <si>
    <t>Carpinus betulus (habr obecný); 125-150 cm; KK</t>
  </si>
  <si>
    <t>-1558817936</t>
  </si>
  <si>
    <t>17</t>
  </si>
  <si>
    <t>0265303_D</t>
  </si>
  <si>
    <t>Quercus petraea (dub zimní); 125-150 cm; KK</t>
  </si>
  <si>
    <t>-1898742202</t>
  </si>
  <si>
    <t>18</t>
  </si>
  <si>
    <t>0265327_D</t>
  </si>
  <si>
    <t>Quercus robur (dub letní); 125-150 cm; KK</t>
  </si>
  <si>
    <t>-1151138191</t>
  </si>
  <si>
    <t>19</t>
  </si>
  <si>
    <t>0265304_D</t>
  </si>
  <si>
    <t>Sorbus torminalis (jeřáb břek); 125-150 cm; KK</t>
  </si>
  <si>
    <t>887037108</t>
  </si>
  <si>
    <t>20</t>
  </si>
  <si>
    <t>0265336_D</t>
  </si>
  <si>
    <t>Tilia platyphyllos (lípa velkolistá); 125-150 cm; KK</t>
  </si>
  <si>
    <t>-583740826</t>
  </si>
  <si>
    <t>0265320_D</t>
  </si>
  <si>
    <t>Acer campestre (javor babyka); 125-150 cm; KK</t>
  </si>
  <si>
    <t>372447580</t>
  </si>
  <si>
    <t>22</t>
  </si>
  <si>
    <t>0265322_D</t>
  </si>
  <si>
    <t>Crateagus laevigata (hloh obecný); 125-150 cm; KK</t>
  </si>
  <si>
    <t>-533292323</t>
  </si>
  <si>
    <t>23</t>
  </si>
  <si>
    <t>0265331_D</t>
  </si>
  <si>
    <t>Prunus mahaleb (mahalebka obecná); 125-150 cm; KK</t>
  </si>
  <si>
    <t>441903911</t>
  </si>
  <si>
    <t>44</t>
  </si>
  <si>
    <t>0265164_D</t>
  </si>
  <si>
    <t>Prunus spinosa (trnka obecná); 40-60 cm; KK</t>
  </si>
  <si>
    <t>-1843996623</t>
  </si>
  <si>
    <t>24</t>
  </si>
  <si>
    <t>0265161_D</t>
  </si>
  <si>
    <t>Cornus sanguinea (svída obecná); 40-60 cm; KK</t>
  </si>
  <si>
    <t>-209554002</t>
  </si>
  <si>
    <t>25</t>
  </si>
  <si>
    <t>0265163_D</t>
  </si>
  <si>
    <t>Lonicera xylosteum (zimolez obecný); 40-60 cm; KK</t>
  </si>
  <si>
    <t>1018162358</t>
  </si>
  <si>
    <t>26</t>
  </si>
  <si>
    <t>0265162_D</t>
  </si>
  <si>
    <t>Ligustrum vulgare (ptačí zob); 40-60 cm; KK</t>
  </si>
  <si>
    <t>362537040</t>
  </si>
  <si>
    <t>27</t>
  </si>
  <si>
    <t>0265165_D</t>
  </si>
  <si>
    <t>Rosa canina (růže šípková); 40-60 cm; KK</t>
  </si>
  <si>
    <t>1106523819</t>
  </si>
  <si>
    <t>28</t>
  </si>
  <si>
    <t>0265172_D</t>
  </si>
  <si>
    <t>Euonymus europaeus (brslen evropský); 40-60 cm; KK</t>
  </si>
  <si>
    <t>1563414010</t>
  </si>
  <si>
    <t>29</t>
  </si>
  <si>
    <t>0265168_D</t>
  </si>
  <si>
    <t>Viburnum lantana (kalina tušalaj); 40-60 cm; KK</t>
  </si>
  <si>
    <t>-1975070965</t>
  </si>
  <si>
    <t>30</t>
  </si>
  <si>
    <t>184215112</t>
  </si>
  <si>
    <t>Ukotvení kmene dřevin v rovině nebo na svahu do 1:5 jedním kůlem D do 0,1 m dl přes 1 do 2 m</t>
  </si>
  <si>
    <t>-609695769</t>
  </si>
  <si>
    <t>Ukotvení dřeviny kůly v rovině nebo na svahu do 1:5 jedním kůlem, délky přes 1 do 2 m</t>
  </si>
  <si>
    <t>https://podminky.urs.cz/item/CS_URS_2023_02/184215112</t>
  </si>
  <si>
    <t>"jen stromy a stromovité keře do skupin" 310+90</t>
  </si>
  <si>
    <t>31</t>
  </si>
  <si>
    <t>60591253_d</t>
  </si>
  <si>
    <t>kůl vyvazovací dřevěný impregnovaný D 8cm dl 1,5m</t>
  </si>
  <si>
    <t>CS ÚRS 2022 02</t>
  </si>
  <si>
    <t>136624579</t>
  </si>
  <si>
    <t>kůl vyvazovací dřevěný impregnovaný D 6cm dl 1,5m</t>
  </si>
  <si>
    <t>"lze použít i hranol odpovédající délky - kůl má především funkci signalizační viz TZ"</t>
  </si>
  <si>
    <t>Součet</t>
  </si>
  <si>
    <t>32</t>
  </si>
  <si>
    <t>184813121</t>
  </si>
  <si>
    <t>Ochrana dřevin před okusem ručně pletivem v rovině a svahu do 1:5</t>
  </si>
  <si>
    <t>-843378893</t>
  </si>
  <si>
    <t>Ochrana dřevin před okusem zvěří ručně v rovině nebo ve svahu do 1:5, pletivem, výšky do 2 m</t>
  </si>
  <si>
    <t>https://podminky.urs.cz/item/CS_URS_2023_02/184813121</t>
  </si>
  <si>
    <t>33</t>
  </si>
  <si>
    <t>184813133</t>
  </si>
  <si>
    <t>Ochrana listnatých dřevin do 70 cm před okusem chemickým nátěrem v rovině a svahu do 1:5</t>
  </si>
  <si>
    <t>100 kus</t>
  </si>
  <si>
    <t>615610393</t>
  </si>
  <si>
    <t>Ochrana dřevin před okusem zvěří chemicky nátěrem, v rovině nebo ve svahu do 1:5 listnatých, výšky do 70 cm</t>
  </si>
  <si>
    <t>https://podminky.urs.cz/item/CS_URS_2023_02/184813133</t>
  </si>
  <si>
    <t>(1600+290)/100</t>
  </si>
  <si>
    <t>34</t>
  </si>
  <si>
    <t>184813134</t>
  </si>
  <si>
    <t>Ochrana listnatých dřevin přes 70 cm před okusem chemickým nátěrem v rovině a svahu do 1:5</t>
  </si>
  <si>
    <t>1636249932</t>
  </si>
  <si>
    <t>Ochrana dřevin před okusem zvěří chemicky nátěrem, v rovině nebo ve svahu do 1:5 listnatých, výšky přes 70 cm</t>
  </si>
  <si>
    <t>https://podminky.urs.cz/item/CS_URS_2023_02/184813134</t>
  </si>
  <si>
    <t>(90)/100</t>
  </si>
  <si>
    <t>35</t>
  </si>
  <si>
    <t>184911421</t>
  </si>
  <si>
    <t>Mulčování rostlin kůrou tl do 0,1 m v rovině a svahu do 1:5</t>
  </si>
  <si>
    <t>255447578</t>
  </si>
  <si>
    <t>Mulčování vysazených rostlin mulčovací kůrou, tl. do 100 mm v rovině nebo na svahu do 1:5</t>
  </si>
  <si>
    <t>https://podminky.urs.cz/item/CS_URS_2023_02/184911421</t>
  </si>
  <si>
    <t>36</t>
  </si>
  <si>
    <t>103911001_R</t>
  </si>
  <si>
    <t>štěpka mulčovací VL</t>
  </si>
  <si>
    <t>m3</t>
  </si>
  <si>
    <t>-598086370</t>
  </si>
  <si>
    <t xml:space="preserve">štěpka mulčovací VL </t>
  </si>
  <si>
    <t>1433/10</t>
  </si>
  <si>
    <t>37</t>
  </si>
  <si>
    <t>185804312</t>
  </si>
  <si>
    <t>Zalití rostlin vodou plocha přes 20 m2</t>
  </si>
  <si>
    <t>1142279294</t>
  </si>
  <si>
    <t>Zalití rostlin vodou plochy záhonů jednotlivě přes 20 m2</t>
  </si>
  <si>
    <t>https://podminky.urs.cz/item/CS_URS_2023_02/185804312</t>
  </si>
  <si>
    <t>"stromy 15l a keře 5l (2x)" ((310+90)*0,015+(1600+290)*0,005)*2</t>
  </si>
  <si>
    <t>38</t>
  </si>
  <si>
    <t>185851121</t>
  </si>
  <si>
    <t>Dovoz vody pro zálivku rostlin za vzdálenost do 1000 m</t>
  </si>
  <si>
    <t>-471777648</t>
  </si>
  <si>
    <t>Dovoz vody pro zálivku rostlin na vzdálenost do 1000 m</t>
  </si>
  <si>
    <t>https://podminky.urs.cz/item/CS_URS_2023_02/185851121</t>
  </si>
  <si>
    <t>39</t>
  </si>
  <si>
    <t>185851129</t>
  </si>
  <si>
    <t>Příplatek k dovozu vody pro zálivku rostlin do 1000 m ZKD 1000 m</t>
  </si>
  <si>
    <t>-1218740573</t>
  </si>
  <si>
    <t>Dovoz vody pro zálivku rostlin Příplatek k ceně za každých dalších i započatých 1000 m</t>
  </si>
  <si>
    <t>https://podminky.urs.cz/item/CS_URS_2023_02/185851129</t>
  </si>
  <si>
    <t>"+ 2km"2*30,9</t>
  </si>
  <si>
    <t>40</t>
  </si>
  <si>
    <t>348951250_R</t>
  </si>
  <si>
    <t>Oplocení kultur v 1,6 m s drátěným pletivem</t>
  </si>
  <si>
    <t>m</t>
  </si>
  <si>
    <t>-2114080089</t>
  </si>
  <si>
    <t>Osazení oplocení lesních kultur včetně dřevěných kůlů průměru do 120 mm, v osové vzdálenosti 3 m (kůly hoblované, nebo štípaná z tvrdého dřeva) v oplocení výšky 1,6 m s drátěným pletivem</t>
  </si>
  <si>
    <t>"v rozích a u bran, budou kůly zavětrované"</t>
  </si>
  <si>
    <t>"hoblované kůly lze nahradit štípanými kůly z tvrdého dřeva (akát, dub), lesnické pletivo výšky 1,6 m" 1095</t>
  </si>
  <si>
    <t>41</t>
  </si>
  <si>
    <t>348952262</t>
  </si>
  <si>
    <t>Osazení vrat z plotových tyček výšky do 1,5 m plochy do 10 m2</t>
  </si>
  <si>
    <t>2064346750</t>
  </si>
  <si>
    <t>Osazení oplocení lesních kultur vrata z plotových tyček výšky do 1,5 m plochy přes 2 do 10 m2</t>
  </si>
  <si>
    <t>https://podminky.urs.cz/item/CS_URS_2023_02/348952262</t>
  </si>
  <si>
    <t>"1ks bran šířky cca 4m" 6*4</t>
  </si>
  <si>
    <t>42</t>
  </si>
  <si>
    <t>998231311</t>
  </si>
  <si>
    <t>Přesun hmot pro sadovnické a krajinářské úpravy vodorovně do 5000 m</t>
  </si>
  <si>
    <t>1377488217</t>
  </si>
  <si>
    <t>Přesun hmot pro sadovnické a krajinářské úpravy - strojně dopravní vzdálenost do 5000 m</t>
  </si>
  <si>
    <t>https://podminky.urs.cz/item/CS_URS_2023_02/998231311</t>
  </si>
  <si>
    <t>43</t>
  </si>
  <si>
    <t>R konstrukce</t>
  </si>
  <si>
    <t>Přelez tvaru "A" z dřevěných kuláčů přes oplocenku u každé brány v 1,6 m; zřízení, včetně materiálu</t>
  </si>
  <si>
    <t>ks</t>
  </si>
  <si>
    <t>1029223711</t>
  </si>
  <si>
    <t>Soupis:</t>
  </si>
  <si>
    <t>SO-011 - 1. rok pěstební péče</t>
  </si>
  <si>
    <t>184808211</t>
  </si>
  <si>
    <t>Ochrana sazenic proti škodám zvěří nátěrem nebo postřikem</t>
  </si>
  <si>
    <t>-432891561</t>
  </si>
  <si>
    <t>Ochrana sazenic proti škodám zvěří nátěrem nebo postřikem ochranným prostředkem</t>
  </si>
  <si>
    <t>https://podminky.urs.cz/item/CS_URS_2023_02/184808211</t>
  </si>
  <si>
    <t>"1x ročně" 90+1600+290</t>
  </si>
  <si>
    <t>184851256</t>
  </si>
  <si>
    <t>Strojní ožínání sazenic celoplošné sklon do 1:5 střední viditelnost a v buřeně od 30 do 60 cm</t>
  </si>
  <si>
    <t>ha</t>
  </si>
  <si>
    <t>453645854</t>
  </si>
  <si>
    <t>Strojní ožínání sazenic celoplošné sklon do 1:5 při viditelnosti střední, výšky od 30 do 60 cm</t>
  </si>
  <si>
    <t>https://podminky.urs.cz/item/CS_URS_2023_02/184851256</t>
  </si>
  <si>
    <t>"ožínání, případně kosení, plošných výsadeb (včetně okrajů vně plotu) 3x ročně" 4867*3*0,0001</t>
  </si>
  <si>
    <t>184911111</t>
  </si>
  <si>
    <t>Znovuuvázání dřeviny ke kůlům</t>
  </si>
  <si>
    <t>-1575107839</t>
  </si>
  <si>
    <t>Znovuuvázání dřeviny jedním úvazkem ke stávajícímu kůlu</t>
  </si>
  <si>
    <t>https://podminky.urs.cz/item/CS_URS_2023_02/184911111</t>
  </si>
  <si>
    <t>"včetně kontroly a oprav oplocenek nejméně 1x ročně"</t>
  </si>
  <si>
    <t>"včetně kontroly chrániček nejméně 1x ročně" 310</t>
  </si>
  <si>
    <t>185804214</t>
  </si>
  <si>
    <t>Vypletí záhonu dřevin ve skupinách s naložením a odvozem odpadu do 20 km v rovině a svahu do 1:5</t>
  </si>
  <si>
    <t>1506437101</t>
  </si>
  <si>
    <t>Vypletí v rovině nebo na svahu do 1:5 dřevin ve skupinách</t>
  </si>
  <si>
    <t>https://podminky.urs.cz/item/CS_URS_2023_02/185804214</t>
  </si>
  <si>
    <t>"mulčovaná plocha"1433</t>
  </si>
  <si>
    <t>1275011844</t>
  </si>
  <si>
    <t>"stromy a keř. stromy 15l a keře 5l (10x)" ((310+90)*0,015+(1600+290)*0,005)*10</t>
  </si>
  <si>
    <t>173915745</t>
  </si>
  <si>
    <t>1723732229</t>
  </si>
  <si>
    <t>"+ 2km" 2*154,5</t>
  </si>
  <si>
    <t>SO-012 - 2. rok pěstební péče</t>
  </si>
  <si>
    <t>-854434424</t>
  </si>
  <si>
    <t>-2061192000</t>
  </si>
  <si>
    <t>"ožínání, případně kosení, plošných výsadeb (včetně okrajů vně plotu) 2x ročně" 4867*2*0,0001</t>
  </si>
  <si>
    <t>96217715</t>
  </si>
  <si>
    <t>1596900043</t>
  </si>
  <si>
    <t>"stromy a keř. stromy 15l a keře 5l (6x)" ((310+90)*0,015+(1600+290)*0,005)*6</t>
  </si>
  <si>
    <t>-2120060440</t>
  </si>
  <si>
    <t>371023798</t>
  </si>
  <si>
    <t>"+ 2km" 2*92,7</t>
  </si>
  <si>
    <t>SO-013 - 3. rok pěstební péče</t>
  </si>
  <si>
    <t>-2020006420</t>
  </si>
  <si>
    <t>911797273</t>
  </si>
  <si>
    <t>-662108007</t>
  </si>
  <si>
    <t>853415217</t>
  </si>
  <si>
    <t>"stromy a keř. stromy 15l a keře 5l (2x)" ((310+90)*0,015+(1600+290)*0,005)*2</t>
  </si>
  <si>
    <t>-411740074</t>
  </si>
  <si>
    <t>-2147377862</t>
  </si>
  <si>
    <t>"+ 2km" 2*30,9</t>
  </si>
  <si>
    <t>184806111</t>
  </si>
  <si>
    <t>Řez stromů netrnitých průklestem D koruny do 2 m</t>
  </si>
  <si>
    <t>-517359256</t>
  </si>
  <si>
    <t>Řez stromů, keřů nebo růží průklestem stromů netrnitých, o průměru koruny do 2 m</t>
  </si>
  <si>
    <t>https://podminky.urs.cz/item/CS_URS_2023_02/184806111</t>
  </si>
  <si>
    <t>"stromy podle potřeby; cca 1/3" (310+90)/3</t>
  </si>
  <si>
    <t>SO-02 - Větrolam V10, V11-1, V11-2 a V12</t>
  </si>
  <si>
    <t>111103212</t>
  </si>
  <si>
    <t>Kosení ve vegetačním období divokého porostu středně hustého</t>
  </si>
  <si>
    <t>384789649</t>
  </si>
  <si>
    <t>Kosení travin a vodních rostlin ve vegetačním období divokého porostu středně hustého</t>
  </si>
  <si>
    <t>https://podminky.urs.cz/item/CS_URS_2023_02/111103212</t>
  </si>
  <si>
    <t>"stávající trávobylinné porosty a okraje navazujících porostů před započetím prací" (948+2721)/10000</t>
  </si>
  <si>
    <t>185803105</t>
  </si>
  <si>
    <t>Shrabání pokoseného travního porostu s odvozem do 20 km</t>
  </si>
  <si>
    <t>1623205666</t>
  </si>
  <si>
    <t>Shrabání pokoseného porostu a organických naplavenin s odvozem do 20 km travního porostu</t>
  </si>
  <si>
    <t>https://podminky.urs.cz/item/CS_URS_2023_02/185803105</t>
  </si>
  <si>
    <t>122251106</t>
  </si>
  <si>
    <t>Odkopávky a prokopávky nezapažené v hornině třídy těžitelnosti I skupiny 3 objem do 5000 m3 strojně</t>
  </si>
  <si>
    <t>-1659764510</t>
  </si>
  <si>
    <t>Odkopávky a prokopávky nezapažené strojně v hornině třídy těžitelnosti I skupiny 3 přes 1 000 do 5 000 m3</t>
  </si>
  <si>
    <t>https://podminky.urs.cz/item/CS_URS_2023_02/122251106</t>
  </si>
  <si>
    <t>"rekultivovaná původní polní cesta"0,35*855</t>
  </si>
  <si>
    <t>162751117</t>
  </si>
  <si>
    <t>Vodorovné přemístění přes 9 000 do 10000 m výkopku/sypaniny z horniny třídy těžitelnosti I skupiny 1 až 3</t>
  </si>
  <si>
    <t>-777658178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</si>
  <si>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</si>
  <si>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</si>
  <si>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P</t>
  </si>
  <si>
    <t>Poznámka k položce:_x000d_
včetně chemického rozboru</t>
  </si>
  <si>
    <t>167151121</t>
  </si>
  <si>
    <t>Skládání nebo překládání výkopku z horniny třídy těžitelnosti I skupiny 1 až 3</t>
  </si>
  <si>
    <t>976713145</t>
  </si>
  <si>
    <t>Nakládání, skládání a překládání neulehlého výkopku nebo sypaniny strojně skládání nebo překládání, z hornin třídy těžitelnosti I, skupiny 1 až 3</t>
  </si>
  <si>
    <t>https://podminky.urs.cz/item/CS_URS_2023_02/167151121</t>
  </si>
  <si>
    <t>171201221</t>
  </si>
  <si>
    <t>Poplatek za uložení na skládce (skládkovné) zeminy a kamení kód odpadu 17 05 04</t>
  </si>
  <si>
    <t>1486017019</t>
  </si>
  <si>
    <t>Poplatek za uložení stavebního odpadu na skládce (skládkovné) zeminy a kamení zatříděného do Katalogu odpadů pod kódem 17 05 04</t>
  </si>
  <si>
    <t>https://podminky.urs.cz/item/CS_URS_2023_02/171201221</t>
  </si>
  <si>
    <t>Poznámka k položce:_x000d_
Dle ceníku Pískovny Žabčice z 1.1.2023</t>
  </si>
  <si>
    <t>"uložení vykopané zeminy bude podle vyjádření obce za minimální poplatek - proto koeficinet 0,1" 299,25*1,9*0,1</t>
  </si>
  <si>
    <t>181006115</t>
  </si>
  <si>
    <t>Rozprostření zemin tl vrstvy do 0,4 m schopných zúrodnění v rovině a sklonu do 1:5</t>
  </si>
  <si>
    <t>-2142897542</t>
  </si>
  <si>
    <t>Rozprostření zemin schopných zúrodnění v rovině a ve sklonu do 1:5, tloušťka vrstvy přes 0,30 do 0,40 m</t>
  </si>
  <si>
    <t>https://podminky.urs.cz/item/CS_URS_2023_02/181006115</t>
  </si>
  <si>
    <t>"podle informací obce bude použit materiál z obecní skládky zeminy"</t>
  </si>
  <si>
    <t>"rekultivovaná původní polní cesta" 855</t>
  </si>
  <si>
    <t>-442400802</t>
  </si>
  <si>
    <t>3765+(3975-273-948)+6730</t>
  </si>
  <si>
    <t>-1533312383</t>
  </si>
  <si>
    <t>-2066760076</t>
  </si>
  <si>
    <t>1592720814</t>
  </si>
  <si>
    <t>1084342991</t>
  </si>
  <si>
    <t>"trávobylinný podrost" 3765+(3975-273-948)+6730</t>
  </si>
  <si>
    <t>1600130428</t>
  </si>
  <si>
    <t>"trávobylinný podrost - směs kostřavová (do sadových mezipásů)" 13249/100*2,5</t>
  </si>
  <si>
    <t>1869412581</t>
  </si>
  <si>
    <t>"aplikace půdního kondicionéru 100g/m2" (837+733+69+1475)*0,0001</t>
  </si>
  <si>
    <t>415717866</t>
  </si>
  <si>
    <t>"100g/m2" (837+733+69+1475)*0,0001*1000</t>
  </si>
  <si>
    <t>-1363731818</t>
  </si>
  <si>
    <t>"Stromy, keře a stromovité keře, keře" 87+650+240+3560+420</t>
  </si>
  <si>
    <t>1742819621</t>
  </si>
  <si>
    <t>"aplikace hydrogelu" (4957)*30/1000000</t>
  </si>
  <si>
    <t>-957568342</t>
  </si>
  <si>
    <t>"k dřevinám jednotlivě; stromy cca 30g/ks; keře 30g/ks" ((4957)*30)/1000</t>
  </si>
  <si>
    <t>190373986</t>
  </si>
  <si>
    <t>(4957)*50/1000000</t>
  </si>
  <si>
    <t>324739944</t>
  </si>
  <si>
    <t>"k dřevinám jednotlivě; stromy cca 50g/ks; keře 50g/ks" (4957)*50/1000</t>
  </si>
  <si>
    <t>-59785218</t>
  </si>
  <si>
    <t>"keře podsadbové a keře výplňové" 3560+420</t>
  </si>
  <si>
    <t>-793247592</t>
  </si>
  <si>
    <t>"stromy listnaté do skupin; keře a stromovité keře" 87+650+240</t>
  </si>
  <si>
    <t>0265400_D</t>
  </si>
  <si>
    <t>Malus sp. (jabloň); Jadernička moravská; podnož semenáč, vysokokmen</t>
  </si>
  <si>
    <t>-990681649</t>
  </si>
  <si>
    <t>0265402_D</t>
  </si>
  <si>
    <t>Prunus avium (třešeň ptačí); 150 - 200 cm; ZB</t>
  </si>
  <si>
    <t>1812013222</t>
  </si>
  <si>
    <t>0265401_D</t>
  </si>
  <si>
    <t>Pyrus pyraster (hrušeň planá); 150 - 200 cm; ZB</t>
  </si>
  <si>
    <t>-1426317445</t>
  </si>
  <si>
    <t>02650405_o3</t>
  </si>
  <si>
    <t>Juglans regia ´Mars´, ořešák,VK</t>
  </si>
  <si>
    <t>1667239887</t>
  </si>
  <si>
    <t>0265407_D</t>
  </si>
  <si>
    <t>Tilia platyphyllos (lípa velkolistá); 150 - 200 cm; ZB</t>
  </si>
  <si>
    <t>-1610373854</t>
  </si>
  <si>
    <t>184215133</t>
  </si>
  <si>
    <t>Ukotvení kmene dřevin třemi kůly D do 0,1 m dl přes 2 do 3 m</t>
  </si>
  <si>
    <t>1268437039</t>
  </si>
  <si>
    <t>Ukotvení dřeviny kůly třemi kůly, délky přes 2 do 3 m</t>
  </si>
  <si>
    <t>https://podminky.urs.cz/item/CS_URS_2023_02/184215133</t>
  </si>
  <si>
    <t>"slouží jako kotvení, ale i jako základ ochranného pláště soliterní dřeviny" 87</t>
  </si>
  <si>
    <t>60591257</t>
  </si>
  <si>
    <t>kůl vyvazovací dřevěný impregnovaný D 8cm dl 3m</t>
  </si>
  <si>
    <t>-1617597705</t>
  </si>
  <si>
    <t>3*87</t>
  </si>
  <si>
    <t>184813121_R</t>
  </si>
  <si>
    <t>Ochrana dřevin před okusem mechanicky pletivem v rovině a svahu do 1:5</t>
  </si>
  <si>
    <t>-306805240</t>
  </si>
  <si>
    <t>Ochrana dřevin před okusem zvěří mechanicky v rovině nebo ve svahu do 1:5, pletivem, výšky do 2 m</t>
  </si>
  <si>
    <t>https://podminky.urs.cz/item/CS_URS_2023_02/184813121_R</t>
  </si>
  <si>
    <t>"ochranná konstrukce z pletiva a opory soliterní dřeviny ze tří kůlů spojených příčkami dole i nahoře; včetně příček a dalšíhopotřebného materiálu" 87</t>
  </si>
  <si>
    <t>1916149138</t>
  </si>
  <si>
    <t>-1040877427</t>
  </si>
  <si>
    <t>-1418153685</t>
  </si>
  <si>
    <t>-388471326</t>
  </si>
  <si>
    <t>1011168634</t>
  </si>
  <si>
    <t>-413849620</t>
  </si>
  <si>
    <t>1140266069</t>
  </si>
  <si>
    <t>-461715204</t>
  </si>
  <si>
    <t>-680724083</t>
  </si>
  <si>
    <t>-767785301</t>
  </si>
  <si>
    <t>1864304736</t>
  </si>
  <si>
    <t>1513294950</t>
  </si>
  <si>
    <t>-547082591</t>
  </si>
  <si>
    <t>-10722766</t>
  </si>
  <si>
    <t>45</t>
  </si>
  <si>
    <t>-237036923</t>
  </si>
  <si>
    <t>46</t>
  </si>
  <si>
    <t>35238645</t>
  </si>
  <si>
    <t>"jen stromy a stromovité keře do skupin" 650+240</t>
  </si>
  <si>
    <t>47</t>
  </si>
  <si>
    <t>-2056797962</t>
  </si>
  <si>
    <t>48</t>
  </si>
  <si>
    <t>-1627098310</t>
  </si>
  <si>
    <t>49</t>
  </si>
  <si>
    <t>-2118954667</t>
  </si>
  <si>
    <t>(3560+420)/100</t>
  </si>
  <si>
    <t>50</t>
  </si>
  <si>
    <t>-1854898750</t>
  </si>
  <si>
    <t>(240)/100</t>
  </si>
  <si>
    <t>51</t>
  </si>
  <si>
    <t>2135743182</t>
  </si>
  <si>
    <t>837+733+69+1475</t>
  </si>
  <si>
    <t>52</t>
  </si>
  <si>
    <t>-669361645</t>
  </si>
  <si>
    <t>3114/10</t>
  </si>
  <si>
    <t>53</t>
  </si>
  <si>
    <t>1100927827</t>
  </si>
  <si>
    <t>"stromy soliterní 30l, stromy 15l a keře 5l (2x)" ((87)*0,03+(650+240)*0,015+(3560+420)*0,005)*2</t>
  </si>
  <si>
    <t>54</t>
  </si>
  <si>
    <t>2102944046</t>
  </si>
  <si>
    <t>55</t>
  </si>
  <si>
    <t>247670822</t>
  </si>
  <si>
    <t>"+ 2km"2*71,72</t>
  </si>
  <si>
    <t>56</t>
  </si>
  <si>
    <t>1013248660</t>
  </si>
  <si>
    <t>"hoblované kůly lze nahradit štípanými kůly z tvrdého dřeva (akát, dub), lesnické pletivo výšky 1,6 m" 649+571+1140</t>
  </si>
  <si>
    <t>57</t>
  </si>
  <si>
    <t>1376518846</t>
  </si>
  <si>
    <t>"1ks bran šířky cca 4m" (4+4+6)*4</t>
  </si>
  <si>
    <t>58</t>
  </si>
  <si>
    <t>918158792</t>
  </si>
  <si>
    <t>4+4+6</t>
  </si>
  <si>
    <t>59</t>
  </si>
  <si>
    <t>647081766</t>
  </si>
  <si>
    <t>SO-021 - 1. rok pěstební péče</t>
  </si>
  <si>
    <t>-538392799</t>
  </si>
  <si>
    <t>"1x ročně" 240+3560+420</t>
  </si>
  <si>
    <t>-1781420420</t>
  </si>
  <si>
    <t>"ožínání, případně kosení, plošných výsadeb (včetně okrajů vně plotu) 3x ročně" (2928+2021+948+2721+4942)*3*0,0001</t>
  </si>
  <si>
    <t>-204392117</t>
  </si>
  <si>
    <t>"včetně kontroly chrániček nejméně 1x ročně" 87+650</t>
  </si>
  <si>
    <t>-1027664983</t>
  </si>
  <si>
    <t>"mulčovaná plocha"837+733+69+1475</t>
  </si>
  <si>
    <t>185804312.1</t>
  </si>
  <si>
    <t>-127916143</t>
  </si>
  <si>
    <t>https://podminky.urs.cz/item/CS_URS_2023_02/185804312.1</t>
  </si>
  <si>
    <t>"stromy soliterní 30l, stromy 15l a keře 5l (10x)" ((87)*0,03+(650+240)*0,015+(3560+420)*0,005)*10</t>
  </si>
  <si>
    <t>-660209485</t>
  </si>
  <si>
    <t>-817458250</t>
  </si>
  <si>
    <t>"+ 2km" 2*358,6</t>
  </si>
  <si>
    <t>SO-022 - 2. rok pěstební péče</t>
  </si>
  <si>
    <t>376578806</t>
  </si>
  <si>
    <t>1915713075</t>
  </si>
  <si>
    <t>"ožínání, případně kosení, plošných výsadeb (včetně okrajů vně plotu) 2x ročně" (2928+2021+948+2721+4942)*2*0,0001</t>
  </si>
  <si>
    <t>398531539</t>
  </si>
  <si>
    <t>1799356304</t>
  </si>
  <si>
    <t>"stromy soliterní 30l, stromy 15l a keře 5l (6x)" ((87)*0,03+(650+240)*0,015+(3560+420)*0,005)*6</t>
  </si>
  <si>
    <t>218744358</t>
  </si>
  <si>
    <t>198697441</t>
  </si>
  <si>
    <t>"+ 2km" 2*215,16</t>
  </si>
  <si>
    <t>SO-023 - 3. rok pěstební péče</t>
  </si>
  <si>
    <t>565521911</t>
  </si>
  <si>
    <t>-2005067899</t>
  </si>
  <si>
    <t>-1627358230</t>
  </si>
  <si>
    <t>-714281120</t>
  </si>
  <si>
    <t>1010875465</t>
  </si>
  <si>
    <t>367319910</t>
  </si>
  <si>
    <t>"+ 2km" 2*71,72</t>
  </si>
  <si>
    <t>1017659368</t>
  </si>
  <si>
    <t>"stromy podle potřeby; cca 1/3" (87+650)/3</t>
  </si>
  <si>
    <t>SO-03 - Větrolam V28-2</t>
  </si>
  <si>
    <t>-282780779</t>
  </si>
  <si>
    <t>1617177473</t>
  </si>
  <si>
    <t>58282664</t>
  </si>
  <si>
    <t>-1009584707</t>
  </si>
  <si>
    <t>-116417877</t>
  </si>
  <si>
    <t>"trávobylinný podrost" 5009</t>
  </si>
  <si>
    <t>-354354969</t>
  </si>
  <si>
    <t>"trávobylinný podrost - směs kostřavová (do sadových mezipásů)" 5009/100*2,5</t>
  </si>
  <si>
    <t>2026134912</t>
  </si>
  <si>
    <t>"aplikace půdního kondicionéru 100g/m2" (1721)*0,0001</t>
  </si>
  <si>
    <t>1663195362</t>
  </si>
  <si>
    <t>"100g/m2" (1721)*0,0001*1000</t>
  </si>
  <si>
    <t>1593332211</t>
  </si>
  <si>
    <t>"Stromy, keře a stromovité keře, keře" 330+140+1880+400</t>
  </si>
  <si>
    <t>235739187</t>
  </si>
  <si>
    <t>"aplikace hydrogelu" (2750)*30/1000000</t>
  </si>
  <si>
    <t>519309089</t>
  </si>
  <si>
    <t>"k dřevinám jednotlivě; stromy cca 30g/ks; keře 30g/ks" ((2750)*30)/1000</t>
  </si>
  <si>
    <t>-1771128264</t>
  </si>
  <si>
    <t>(2750)*50/1000000</t>
  </si>
  <si>
    <t>971695700</t>
  </si>
  <si>
    <t>"k dřevinám jednotlivě; stromy cca 50g/ks; keře 50g/ks" (2750)*50/1000</t>
  </si>
  <si>
    <t>-446132997</t>
  </si>
  <si>
    <t>"keře podsadbové a keře výplňové" 1880+400</t>
  </si>
  <si>
    <t>-533648679</t>
  </si>
  <si>
    <t>"stromy listnaté do skupin; keře a stromovité keře" 330+140</t>
  </si>
  <si>
    <t>526196939</t>
  </si>
  <si>
    <t>260495051</t>
  </si>
  <si>
    <t>2055756230</t>
  </si>
  <si>
    <t>2071945035</t>
  </si>
  <si>
    <t>-211625679</t>
  </si>
  <si>
    <t>1484317980</t>
  </si>
  <si>
    <t>895831519</t>
  </si>
  <si>
    <t>1223682098</t>
  </si>
  <si>
    <t>-898372760</t>
  </si>
  <si>
    <t>841048653</t>
  </si>
  <si>
    <t>212281454</t>
  </si>
  <si>
    <t>1743073237</t>
  </si>
  <si>
    <t>101328882</t>
  </si>
  <si>
    <t>859561665</t>
  </si>
  <si>
    <t>1809317863</t>
  </si>
  <si>
    <t>-957363257</t>
  </si>
  <si>
    <t>"jen stromy a stromovité keře do skupin" 330+140</t>
  </si>
  <si>
    <t>1001200398</t>
  </si>
  <si>
    <t>1247816264</t>
  </si>
  <si>
    <t>840277772</t>
  </si>
  <si>
    <t>(1880+400)/100</t>
  </si>
  <si>
    <t>-852430915</t>
  </si>
  <si>
    <t>(140)/100</t>
  </si>
  <si>
    <t>-1753997710</t>
  </si>
  <si>
    <t>-1696762902</t>
  </si>
  <si>
    <t>1721/10</t>
  </si>
  <si>
    <t>-1228138106</t>
  </si>
  <si>
    <t>"stromy 15l a keře 5l (2x)" ((330+140)*0,015+(1880+400)*0,005)*2</t>
  </si>
  <si>
    <t>-248622223</t>
  </si>
  <si>
    <t>-2064897509</t>
  </si>
  <si>
    <t>"+ 2km"2*36,9</t>
  </si>
  <si>
    <t>-271359963</t>
  </si>
  <si>
    <t>"hoblované kůly lze nahradit štípanými kůly z tvrdého dřeva (akát, dub), lesnické pletivo výšky 1,6 m" 965</t>
  </si>
  <si>
    <t>726968333</t>
  </si>
  <si>
    <t>-2035472653</t>
  </si>
  <si>
    <t>2038615742</t>
  </si>
  <si>
    <t>SO-031 - 1. rok pěstební péče</t>
  </si>
  <si>
    <t>-1889656160</t>
  </si>
  <si>
    <t>"1x ročně" 140+1880+400</t>
  </si>
  <si>
    <t>1099929112</t>
  </si>
  <si>
    <t>"ožínání, případně kosení, plošných výsadeb (včetně okrajů vně plotu) 3x ročně" 5009*3*0,0001</t>
  </si>
  <si>
    <t>1924043162</t>
  </si>
  <si>
    <t>"včetně kontroly chrániček nejméně 1x ročně" 330</t>
  </si>
  <si>
    <t>-1366744921</t>
  </si>
  <si>
    <t>"mulčovaná plocha" 1721</t>
  </si>
  <si>
    <t>1773893584</t>
  </si>
  <si>
    <t>"stromy a keř. stromy 15l a keře 5l (10x)" ((330+140)*0,015+(1880+400)*0,005)*10</t>
  </si>
  <si>
    <t>-1763649543</t>
  </si>
  <si>
    <t>-1958850096</t>
  </si>
  <si>
    <t>"+ 2km" 2*184,5</t>
  </si>
  <si>
    <t>SO-032 - 2. rok pěstební péče</t>
  </si>
  <si>
    <t>-910227949</t>
  </si>
  <si>
    <t>2067291842</t>
  </si>
  <si>
    <t>"ožínání, případně kosení, plošných výsadeb (včetně okrajů vně plotu) 2x ročně" 5009*2*0,0001</t>
  </si>
  <si>
    <t>-1045577913</t>
  </si>
  <si>
    <t>1348245772</t>
  </si>
  <si>
    <t>"stromy a keř. stromy 15l a keře 5l (6x)" ((330+140)*0,015+(1880+400)*0,005)*6</t>
  </si>
  <si>
    <t>1189585547</t>
  </si>
  <si>
    <t>-1487402003</t>
  </si>
  <si>
    <t>"+ 2km" 2*110,7</t>
  </si>
  <si>
    <t>SO-033 - 3. rok pěstební péče</t>
  </si>
  <si>
    <t>-1662457424</t>
  </si>
  <si>
    <t>-1608369415</t>
  </si>
  <si>
    <t>-54823953</t>
  </si>
  <si>
    <t>-2114654789</t>
  </si>
  <si>
    <t>"stromy a keř. stromy 15l a keře 5l (2x)" ((330+140)*0,015+(1880+400)*0,005)*2</t>
  </si>
  <si>
    <t>363333143</t>
  </si>
  <si>
    <t>477819793</t>
  </si>
  <si>
    <t>"+ 2km" 2*36,9</t>
  </si>
  <si>
    <t>-567401143</t>
  </si>
  <si>
    <t>"stromy podle potřeby; cca 1/3" (330)/3</t>
  </si>
  <si>
    <t>VRN - Vedlejší rozpočtové náklady</t>
  </si>
  <si>
    <t>011002000</t>
  </si>
  <si>
    <t>Průzkumné práce</t>
  </si>
  <si>
    <t>soubor</t>
  </si>
  <si>
    <t>1024</t>
  </si>
  <si>
    <t>836188505</t>
  </si>
  <si>
    <t>https://podminky.urs.cz/item/CS_URS_2023_02/011002000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</si>
  <si>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</si>
  <si>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</si>
  <si>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</si>
  <si>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</si>
  <si>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075002000</t>
  </si>
  <si>
    <t>Ochranná pásma</t>
  </si>
  <si>
    <t>…</t>
  </si>
  <si>
    <t>-952582421</t>
  </si>
  <si>
    <t>https://podminky.urs.cz/item/CS_URS_2023_02/075002000</t>
  </si>
  <si>
    <t>"práce v OP plynovodu" 1</t>
  </si>
  <si>
    <t>01210300_D4</t>
  </si>
  <si>
    <t>Geodetické práce před výstavbou</t>
  </si>
  <si>
    <t>-1586901404</t>
  </si>
  <si>
    <t>https://podminky.urs.cz/item/CS_URS_2023_02/01210300_D4</t>
  </si>
  <si>
    <t>"Vytyčení pozemku a výsadeb; vytyčení inž. sítí" 1</t>
  </si>
  <si>
    <t>091504000</t>
  </si>
  <si>
    <t>Náklady související s publikační činností</t>
  </si>
  <si>
    <t>-176807597</t>
  </si>
  <si>
    <t>https://podminky.urs.cz/item/CS_URS_2023_02/091504000</t>
  </si>
  <si>
    <t>"informační cedule (způsob financování) dle zadání"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</si>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</sst>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3511" TargetMode="External" /><Relationship Id="rId2" Type="http://schemas.openxmlformats.org/officeDocument/2006/relationships/hyperlink" Target="https://podminky.urs.cz/item/CS_URS_2023_02/183403112" TargetMode="External" /><Relationship Id="rId3" Type="http://schemas.openxmlformats.org/officeDocument/2006/relationships/hyperlink" Target="https://podminky.urs.cz/item/CS_URS_2023_02/183403151" TargetMode="External" /><Relationship Id="rId4" Type="http://schemas.openxmlformats.org/officeDocument/2006/relationships/hyperlink" Target="https://podminky.urs.cz/item/CS_URS_2023_02/183403152" TargetMode="External" /><Relationship Id="rId5" Type="http://schemas.openxmlformats.org/officeDocument/2006/relationships/hyperlink" Target="https://podminky.urs.cz/item/CS_URS_2023_02/181451121" TargetMode="External" /><Relationship Id="rId6" Type="http://schemas.openxmlformats.org/officeDocument/2006/relationships/hyperlink" Target="https://podminky.urs.cz/item/CS_URS_2023_02/185802113" TargetMode="External" /><Relationship Id="rId7" Type="http://schemas.openxmlformats.org/officeDocument/2006/relationships/hyperlink" Target="https://podminky.urs.cz/item/CS_URS_2023_02/183101113" TargetMode="External" /><Relationship Id="rId8" Type="http://schemas.openxmlformats.org/officeDocument/2006/relationships/hyperlink" Target="https://podminky.urs.cz/item/CS_URS_2023_02/185802114" TargetMode="External" /><Relationship Id="rId9" Type="http://schemas.openxmlformats.org/officeDocument/2006/relationships/hyperlink" Target="https://podminky.urs.cz/item/CS_URS_2023_02/184102110" TargetMode="External" /><Relationship Id="rId10" Type="http://schemas.openxmlformats.org/officeDocument/2006/relationships/hyperlink" Target="https://podminky.urs.cz/item/CS_URS_2023_02/184102111" TargetMode="External" /><Relationship Id="rId11" Type="http://schemas.openxmlformats.org/officeDocument/2006/relationships/hyperlink" Target="https://podminky.urs.cz/item/CS_URS_2023_02/184215112" TargetMode="External" /><Relationship Id="rId12" Type="http://schemas.openxmlformats.org/officeDocument/2006/relationships/hyperlink" Target="https://podminky.urs.cz/item/CS_URS_2023_02/184813121" TargetMode="External" /><Relationship Id="rId13" Type="http://schemas.openxmlformats.org/officeDocument/2006/relationships/hyperlink" Target="https://podminky.urs.cz/item/CS_URS_2023_02/184813133" TargetMode="External" /><Relationship Id="rId14" Type="http://schemas.openxmlformats.org/officeDocument/2006/relationships/hyperlink" Target="https://podminky.urs.cz/item/CS_URS_2023_02/184813134" TargetMode="External" /><Relationship Id="rId15" Type="http://schemas.openxmlformats.org/officeDocument/2006/relationships/hyperlink" Target="https://podminky.urs.cz/item/CS_URS_2023_02/184911421" TargetMode="External" /><Relationship Id="rId16" Type="http://schemas.openxmlformats.org/officeDocument/2006/relationships/hyperlink" Target="https://podminky.urs.cz/item/CS_URS_2023_02/185804312" TargetMode="External" /><Relationship Id="rId17" Type="http://schemas.openxmlformats.org/officeDocument/2006/relationships/hyperlink" Target="https://podminky.urs.cz/item/CS_URS_2023_02/185851121" TargetMode="External" /><Relationship Id="rId18" Type="http://schemas.openxmlformats.org/officeDocument/2006/relationships/hyperlink" Target="https://podminky.urs.cz/item/CS_URS_2023_02/185851129" TargetMode="External" /><Relationship Id="rId19" Type="http://schemas.openxmlformats.org/officeDocument/2006/relationships/hyperlink" Target="https://podminky.urs.cz/item/CS_URS_2023_02/348952262" TargetMode="External" /><Relationship Id="rId20" Type="http://schemas.openxmlformats.org/officeDocument/2006/relationships/hyperlink" Target="https://podminky.urs.cz/item/CS_URS_2023_02/998231311" TargetMode="External" /><Relationship Id="rId2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214" TargetMode="External" /><Relationship Id="rId5" Type="http://schemas.openxmlformats.org/officeDocument/2006/relationships/hyperlink" Target="https://podminky.urs.cz/item/CS_URS_2023_02/185804312" TargetMode="External" /><Relationship Id="rId6" Type="http://schemas.openxmlformats.org/officeDocument/2006/relationships/hyperlink" Target="https://podminky.urs.cz/item/CS_URS_2023_02/185851121" TargetMode="External" /><Relationship Id="rId7" Type="http://schemas.openxmlformats.org/officeDocument/2006/relationships/hyperlink" Target="https://podminky.urs.cz/item/CS_URS_2023_02/185851129" TargetMode="External" /><Relationship Id="rId8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hyperlink" Target="https://podminky.urs.cz/item/CS_URS_2023_02/184806111" TargetMode="External" /><Relationship Id="rId8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002000" TargetMode="External" /><Relationship Id="rId2" Type="http://schemas.openxmlformats.org/officeDocument/2006/relationships/hyperlink" Target="https://podminky.urs.cz/item/CS_URS_2023_02/075002000" TargetMode="External" /><Relationship Id="rId3" Type="http://schemas.openxmlformats.org/officeDocument/2006/relationships/hyperlink" Target="https://podminky.urs.cz/item/CS_URS_2023_02/01210300_D4" TargetMode="External" /><Relationship Id="rId4" Type="http://schemas.openxmlformats.org/officeDocument/2006/relationships/hyperlink" Target="https://podminky.urs.cz/item/CS_URS_2023_02/091504000" TargetMode="External" /><Relationship Id="rId5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3511" TargetMode="External" /><Relationship Id="rId2" Type="http://schemas.openxmlformats.org/officeDocument/2006/relationships/hyperlink" Target="https://podminky.urs.cz/item/CS_URS_2023_02/183403112" TargetMode="External" /><Relationship Id="rId3" Type="http://schemas.openxmlformats.org/officeDocument/2006/relationships/hyperlink" Target="https://podminky.urs.cz/item/CS_URS_2023_02/183403151" TargetMode="External" /><Relationship Id="rId4" Type="http://schemas.openxmlformats.org/officeDocument/2006/relationships/hyperlink" Target="https://podminky.urs.cz/item/CS_URS_2023_02/183403152" TargetMode="External" /><Relationship Id="rId5" Type="http://schemas.openxmlformats.org/officeDocument/2006/relationships/hyperlink" Target="https://podminky.urs.cz/item/CS_URS_2023_02/181451121" TargetMode="External" /><Relationship Id="rId6" Type="http://schemas.openxmlformats.org/officeDocument/2006/relationships/hyperlink" Target="https://podminky.urs.cz/item/CS_URS_2023_02/185802113" TargetMode="External" /><Relationship Id="rId7" Type="http://schemas.openxmlformats.org/officeDocument/2006/relationships/hyperlink" Target="https://podminky.urs.cz/item/CS_URS_2023_02/183101113" TargetMode="External" /><Relationship Id="rId8" Type="http://schemas.openxmlformats.org/officeDocument/2006/relationships/hyperlink" Target="https://podminky.urs.cz/item/CS_URS_2023_02/185802114_D" TargetMode="External" /><Relationship Id="rId9" Type="http://schemas.openxmlformats.org/officeDocument/2006/relationships/hyperlink" Target="https://podminky.urs.cz/item/CS_URS_2023_02/185802114" TargetMode="External" /><Relationship Id="rId10" Type="http://schemas.openxmlformats.org/officeDocument/2006/relationships/hyperlink" Target="https://podminky.urs.cz/item/CS_URS_2023_02/184102110" TargetMode="External" /><Relationship Id="rId11" Type="http://schemas.openxmlformats.org/officeDocument/2006/relationships/hyperlink" Target="https://podminky.urs.cz/item/CS_URS_2023_02/184102111" TargetMode="External" /><Relationship Id="rId12" Type="http://schemas.openxmlformats.org/officeDocument/2006/relationships/hyperlink" Target="https://podminky.urs.cz/item/CS_URS_2023_02/184215112" TargetMode="External" /><Relationship Id="rId13" Type="http://schemas.openxmlformats.org/officeDocument/2006/relationships/hyperlink" Target="https://podminky.urs.cz/item/CS_URS_2023_02/184813121" TargetMode="External" /><Relationship Id="rId14" Type="http://schemas.openxmlformats.org/officeDocument/2006/relationships/hyperlink" Target="https://podminky.urs.cz/item/CS_URS_2023_02/184813133" TargetMode="External" /><Relationship Id="rId15" Type="http://schemas.openxmlformats.org/officeDocument/2006/relationships/hyperlink" Target="https://podminky.urs.cz/item/CS_URS_2023_02/184813134" TargetMode="External" /><Relationship Id="rId16" Type="http://schemas.openxmlformats.org/officeDocument/2006/relationships/hyperlink" Target="https://podminky.urs.cz/item/CS_URS_2023_02/184911421" TargetMode="External" /><Relationship Id="rId17" Type="http://schemas.openxmlformats.org/officeDocument/2006/relationships/hyperlink" Target="https://podminky.urs.cz/item/CS_URS_2023_02/185804312" TargetMode="External" /><Relationship Id="rId18" Type="http://schemas.openxmlformats.org/officeDocument/2006/relationships/hyperlink" Target="https://podminky.urs.cz/item/CS_URS_2023_02/185851121" TargetMode="External" /><Relationship Id="rId19" Type="http://schemas.openxmlformats.org/officeDocument/2006/relationships/hyperlink" Target="https://podminky.urs.cz/item/CS_URS_2023_02/185851129" TargetMode="External" /><Relationship Id="rId20" Type="http://schemas.openxmlformats.org/officeDocument/2006/relationships/hyperlink" Target="https://podminky.urs.cz/item/CS_URS_2023_02/348952262" TargetMode="External" /><Relationship Id="rId21" Type="http://schemas.openxmlformats.org/officeDocument/2006/relationships/hyperlink" Target="https://podminky.urs.cz/item/CS_URS_2023_02/99823131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214" TargetMode="External" /><Relationship Id="rId5" Type="http://schemas.openxmlformats.org/officeDocument/2006/relationships/hyperlink" Target="https://podminky.urs.cz/item/CS_URS_2023_02/185804312" TargetMode="External" /><Relationship Id="rId6" Type="http://schemas.openxmlformats.org/officeDocument/2006/relationships/hyperlink" Target="https://podminky.urs.cz/item/CS_URS_2023_02/185851121" TargetMode="External" /><Relationship Id="rId7" Type="http://schemas.openxmlformats.org/officeDocument/2006/relationships/hyperlink" Target="https://podminky.urs.cz/item/CS_URS_2023_02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hyperlink" Target="https://podminky.urs.cz/item/CS_URS_2023_02/1848061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03212" TargetMode="External" /><Relationship Id="rId2" Type="http://schemas.openxmlformats.org/officeDocument/2006/relationships/hyperlink" Target="https://podminky.urs.cz/item/CS_URS_2023_02/185803105" TargetMode="External" /><Relationship Id="rId3" Type="http://schemas.openxmlformats.org/officeDocument/2006/relationships/hyperlink" Target="https://podminky.urs.cz/item/CS_URS_2023_02/122251106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7151121" TargetMode="External" /><Relationship Id="rId6" Type="http://schemas.openxmlformats.org/officeDocument/2006/relationships/hyperlink" Target="https://podminky.urs.cz/item/CS_URS_2023_02/171201221" TargetMode="External" /><Relationship Id="rId7" Type="http://schemas.openxmlformats.org/officeDocument/2006/relationships/hyperlink" Target="https://podminky.urs.cz/item/CS_URS_2023_02/181006115" TargetMode="External" /><Relationship Id="rId8" Type="http://schemas.openxmlformats.org/officeDocument/2006/relationships/hyperlink" Target="https://podminky.urs.cz/item/CS_URS_2023_02/184853511" TargetMode="External" /><Relationship Id="rId9" Type="http://schemas.openxmlformats.org/officeDocument/2006/relationships/hyperlink" Target="https://podminky.urs.cz/item/CS_URS_2023_02/183403112" TargetMode="External" /><Relationship Id="rId10" Type="http://schemas.openxmlformats.org/officeDocument/2006/relationships/hyperlink" Target="https://podminky.urs.cz/item/CS_URS_2023_02/183403151" TargetMode="External" /><Relationship Id="rId11" Type="http://schemas.openxmlformats.org/officeDocument/2006/relationships/hyperlink" Target="https://podminky.urs.cz/item/CS_URS_2023_02/183403152" TargetMode="External" /><Relationship Id="rId12" Type="http://schemas.openxmlformats.org/officeDocument/2006/relationships/hyperlink" Target="https://podminky.urs.cz/item/CS_URS_2023_02/181451121" TargetMode="External" /><Relationship Id="rId13" Type="http://schemas.openxmlformats.org/officeDocument/2006/relationships/hyperlink" Target="https://podminky.urs.cz/item/CS_URS_2023_02/185802113" TargetMode="External" /><Relationship Id="rId14" Type="http://schemas.openxmlformats.org/officeDocument/2006/relationships/hyperlink" Target="https://podminky.urs.cz/item/CS_URS_2023_02/183101113" TargetMode="External" /><Relationship Id="rId15" Type="http://schemas.openxmlformats.org/officeDocument/2006/relationships/hyperlink" Target="https://podminky.urs.cz/item/CS_URS_2023_02/185802114_D" TargetMode="External" /><Relationship Id="rId16" Type="http://schemas.openxmlformats.org/officeDocument/2006/relationships/hyperlink" Target="https://podminky.urs.cz/item/CS_URS_2023_02/185802114" TargetMode="External" /><Relationship Id="rId17" Type="http://schemas.openxmlformats.org/officeDocument/2006/relationships/hyperlink" Target="https://podminky.urs.cz/item/CS_URS_2023_02/184102110" TargetMode="External" /><Relationship Id="rId18" Type="http://schemas.openxmlformats.org/officeDocument/2006/relationships/hyperlink" Target="https://podminky.urs.cz/item/CS_URS_2023_02/184102111" TargetMode="External" /><Relationship Id="rId19" Type="http://schemas.openxmlformats.org/officeDocument/2006/relationships/hyperlink" Target="https://podminky.urs.cz/item/CS_URS_2023_02/184215133" TargetMode="External" /><Relationship Id="rId20" Type="http://schemas.openxmlformats.org/officeDocument/2006/relationships/hyperlink" Target="https://podminky.urs.cz/item/CS_URS_2023_02/184813121_R" TargetMode="External" /><Relationship Id="rId21" Type="http://schemas.openxmlformats.org/officeDocument/2006/relationships/hyperlink" Target="https://podminky.urs.cz/item/CS_URS_2023_02/184215112" TargetMode="External" /><Relationship Id="rId22" Type="http://schemas.openxmlformats.org/officeDocument/2006/relationships/hyperlink" Target="https://podminky.urs.cz/item/CS_URS_2023_02/184813121" TargetMode="External" /><Relationship Id="rId23" Type="http://schemas.openxmlformats.org/officeDocument/2006/relationships/hyperlink" Target="https://podminky.urs.cz/item/CS_URS_2023_02/184813133" TargetMode="External" /><Relationship Id="rId24" Type="http://schemas.openxmlformats.org/officeDocument/2006/relationships/hyperlink" Target="https://podminky.urs.cz/item/CS_URS_2023_02/184813134" TargetMode="External" /><Relationship Id="rId25" Type="http://schemas.openxmlformats.org/officeDocument/2006/relationships/hyperlink" Target="https://podminky.urs.cz/item/CS_URS_2023_02/184911421" TargetMode="External" /><Relationship Id="rId26" Type="http://schemas.openxmlformats.org/officeDocument/2006/relationships/hyperlink" Target="https://podminky.urs.cz/item/CS_URS_2023_02/185804312" TargetMode="External" /><Relationship Id="rId27" Type="http://schemas.openxmlformats.org/officeDocument/2006/relationships/hyperlink" Target="https://podminky.urs.cz/item/CS_URS_2023_02/185851121" TargetMode="External" /><Relationship Id="rId28" Type="http://schemas.openxmlformats.org/officeDocument/2006/relationships/hyperlink" Target="https://podminky.urs.cz/item/CS_URS_2023_02/185851129" TargetMode="External" /><Relationship Id="rId29" Type="http://schemas.openxmlformats.org/officeDocument/2006/relationships/hyperlink" Target="https://podminky.urs.cz/item/CS_URS_2023_02/348952262" TargetMode="External" /><Relationship Id="rId30" Type="http://schemas.openxmlformats.org/officeDocument/2006/relationships/hyperlink" Target="https://podminky.urs.cz/item/CS_URS_2023_02/998231311" TargetMode="External" /><Relationship Id="rId3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214" TargetMode="External" /><Relationship Id="rId5" Type="http://schemas.openxmlformats.org/officeDocument/2006/relationships/hyperlink" Target="https://podminky.urs.cz/item/CS_URS_2023_02/185804312.1" TargetMode="External" /><Relationship Id="rId6" Type="http://schemas.openxmlformats.org/officeDocument/2006/relationships/hyperlink" Target="https://podminky.urs.cz/item/CS_URS_2023_02/185851121" TargetMode="External" /><Relationship Id="rId7" Type="http://schemas.openxmlformats.org/officeDocument/2006/relationships/hyperlink" Target="https://podminky.urs.cz/item/CS_URS_2023_02/185851129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08211" TargetMode="External" /><Relationship Id="rId2" Type="http://schemas.openxmlformats.org/officeDocument/2006/relationships/hyperlink" Target="https://podminky.urs.cz/item/CS_URS_2023_02/184851256" TargetMode="External" /><Relationship Id="rId3" Type="http://schemas.openxmlformats.org/officeDocument/2006/relationships/hyperlink" Target="https://podminky.urs.cz/item/CS_URS_2023_02/184911111" TargetMode="External" /><Relationship Id="rId4" Type="http://schemas.openxmlformats.org/officeDocument/2006/relationships/hyperlink" Target="https://podminky.urs.cz/item/CS_URS_2023_02/185804312.1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hyperlink" Target="https://podminky.urs.cz/item/CS_URS_2023_02/184806111" TargetMode="External" /><Relationship Id="rId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28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28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34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28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117-3341-23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Založení prvků IP, větrolamů v k.ú. Přibice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Přibice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25. 9. 2023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Ocec Přibice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AGROPROJEKT PSO s.r.o.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37</v>
      </c>
      <c r="AJ50" s="38"/>
      <c r="AK50" s="38"/>
      <c r="AL50" s="38"/>
      <c r="AM50" s="71" t="str">
        <f>IF(E20="","",E20)</f>
        <v>Agroprojekt PSO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ROUND(AG55+AG60+AG65+AG70,2)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28</v>
      </c>
      <c r="AR54" s="102"/>
      <c r="AS54" s="103">
        <f>ROUND(AS55+AS60+AS65+AS70,2)</f>
        <v>0</v>
      </c>
      <c r="AT54" s="104">
        <f>ROUND(SUM(AV54:AW54),2)</f>
        <v>0</v>
      </c>
      <c r="AU54" s="105">
        <f>ROUND(AU55+AU60+AU65+AU70,5)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ROUND(AZ55+AZ60+AZ65+AZ70,2)</f>
        <v>0</v>
      </c>
      <c r="BA54" s="104">
        <f>ROUND(BA55+BA60+BA65+BA70,2)</f>
        <v>0</v>
      </c>
      <c r="BB54" s="104">
        <f>ROUND(BB55+BB60+BB65+BB70,2)</f>
        <v>0</v>
      </c>
      <c r="BC54" s="104">
        <f>ROUND(BC55+BC60+BC65+BC70,2)</f>
        <v>0</v>
      </c>
      <c r="BD54" s="106">
        <f>ROUND(BD55+BD60+BD65+BD70,2)</f>
        <v>0</v>
      </c>
      <c r="BE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16.5" customHeight="1">
      <c r="A55" s="7"/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ROUND(SUM(AG56:AG59),2)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81</v>
      </c>
      <c r="AR55" s="116"/>
      <c r="AS55" s="117">
        <f>ROUND(SUM(AS56:AS59),2)</f>
        <v>0</v>
      </c>
      <c r="AT55" s="118">
        <f>ROUND(SUM(AV55:AW55),2)</f>
        <v>0</v>
      </c>
      <c r="AU55" s="119">
        <f>ROUND(SUM(AU56:AU59),5)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ROUND(SUM(AZ56:AZ59),2)</f>
        <v>0</v>
      </c>
      <c r="BA55" s="118">
        <f>ROUND(SUM(BA56:BA59),2)</f>
        <v>0</v>
      </c>
      <c r="BB55" s="118">
        <f>ROUND(SUM(BB56:BB59),2)</f>
        <v>0</v>
      </c>
      <c r="BC55" s="118">
        <f>ROUND(SUM(BC56:BC59),2)</f>
        <v>0</v>
      </c>
      <c r="BD55" s="120">
        <f>ROUND(SUM(BD56:BD59),2)</f>
        <v>0</v>
      </c>
      <c r="BE55" s="7"/>
      <c r="BS55" s="121" t="s">
        <v>74</v>
      </c>
      <c r="BT55" s="121" t="s">
        <v>82</v>
      </c>
      <c r="BV55" s="121" t="s">
        <v>77</v>
      </c>
      <c r="BW55" s="121" t="s">
        <v>83</v>
      </c>
      <c r="BX55" s="121" t="s">
        <v>5</v>
      </c>
      <c r="CL55" s="121" t="s">
        <v>19</v>
      </c>
      <c r="CM55" s="121" t="s">
        <v>84</v>
      </c>
    </row>
    <row r="56" s="4" customFormat="1" ht="16.5" customHeight="1">
      <c r="A56" s="122" t="s">
        <v>85</v>
      </c>
      <c r="B56" s="61"/>
      <c r="C56" s="123"/>
      <c r="D56" s="123"/>
      <c r="E56" s="124" t="s">
        <v>79</v>
      </c>
      <c r="F56" s="124"/>
      <c r="G56" s="124"/>
      <c r="H56" s="124"/>
      <c r="I56" s="124"/>
      <c r="J56" s="123"/>
      <c r="K56" s="124" t="s">
        <v>80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'SO-01 - Větrolam V6-1 a V6-2'!J30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86</v>
      </c>
      <c r="AR56" s="63"/>
      <c r="AS56" s="127">
        <v>0</v>
      </c>
      <c r="AT56" s="128">
        <f>ROUND(SUM(AV56:AW56),2)</f>
        <v>0</v>
      </c>
      <c r="AU56" s="129">
        <f>'SO-01 - Větrolam V6-1 a V6-2'!P79</f>
        <v>0</v>
      </c>
      <c r="AV56" s="128">
        <f>'SO-01 - Větrolam V6-1 a V6-2'!J33</f>
        <v>0</v>
      </c>
      <c r="AW56" s="128">
        <f>'SO-01 - Větrolam V6-1 a V6-2'!J34</f>
        <v>0</v>
      </c>
      <c r="AX56" s="128">
        <f>'SO-01 - Větrolam V6-1 a V6-2'!J35</f>
        <v>0</v>
      </c>
      <c r="AY56" s="128">
        <f>'SO-01 - Větrolam V6-1 a V6-2'!J36</f>
        <v>0</v>
      </c>
      <c r="AZ56" s="128">
        <f>'SO-01 - Větrolam V6-1 a V6-2'!F33</f>
        <v>0</v>
      </c>
      <c r="BA56" s="128">
        <f>'SO-01 - Větrolam V6-1 a V6-2'!F34</f>
        <v>0</v>
      </c>
      <c r="BB56" s="128">
        <f>'SO-01 - Větrolam V6-1 a V6-2'!F35</f>
        <v>0</v>
      </c>
      <c r="BC56" s="128">
        <f>'SO-01 - Větrolam V6-1 a V6-2'!F36</f>
        <v>0</v>
      </c>
      <c r="BD56" s="130">
        <f>'SO-01 - Větrolam V6-1 a V6-2'!F37</f>
        <v>0</v>
      </c>
      <c r="BE56" s="4"/>
      <c r="BT56" s="131" t="s">
        <v>84</v>
      </c>
      <c r="BU56" s="131" t="s">
        <v>87</v>
      </c>
      <c r="BV56" s="131" t="s">
        <v>77</v>
      </c>
      <c r="BW56" s="131" t="s">
        <v>83</v>
      </c>
      <c r="BX56" s="131" t="s">
        <v>5</v>
      </c>
      <c r="CL56" s="131" t="s">
        <v>19</v>
      </c>
      <c r="CM56" s="131" t="s">
        <v>84</v>
      </c>
    </row>
    <row r="57" s="4" customFormat="1" ht="16.5" customHeight="1">
      <c r="A57" s="122" t="s">
        <v>85</v>
      </c>
      <c r="B57" s="61"/>
      <c r="C57" s="123"/>
      <c r="D57" s="123"/>
      <c r="E57" s="124" t="s">
        <v>88</v>
      </c>
      <c r="F57" s="124"/>
      <c r="G57" s="124"/>
      <c r="H57" s="124"/>
      <c r="I57" s="124"/>
      <c r="J57" s="123"/>
      <c r="K57" s="124" t="s">
        <v>89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'SO-011 - 1. rok pěstební ...'!J32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86</v>
      </c>
      <c r="AR57" s="63"/>
      <c r="AS57" s="127">
        <v>0</v>
      </c>
      <c r="AT57" s="128">
        <f>ROUND(SUM(AV57:AW57),2)</f>
        <v>0</v>
      </c>
      <c r="AU57" s="129">
        <f>'SO-011 - 1. rok pěstební ...'!P85</f>
        <v>0</v>
      </c>
      <c r="AV57" s="128">
        <f>'SO-011 - 1. rok pěstební ...'!J35</f>
        <v>0</v>
      </c>
      <c r="AW57" s="128">
        <f>'SO-011 - 1. rok pěstební ...'!J36</f>
        <v>0</v>
      </c>
      <c r="AX57" s="128">
        <f>'SO-011 - 1. rok pěstební ...'!J37</f>
        <v>0</v>
      </c>
      <c r="AY57" s="128">
        <f>'SO-011 - 1. rok pěstební ...'!J38</f>
        <v>0</v>
      </c>
      <c r="AZ57" s="128">
        <f>'SO-011 - 1. rok pěstební ...'!F35</f>
        <v>0</v>
      </c>
      <c r="BA57" s="128">
        <f>'SO-011 - 1. rok pěstební ...'!F36</f>
        <v>0</v>
      </c>
      <c r="BB57" s="128">
        <f>'SO-011 - 1. rok pěstební ...'!F37</f>
        <v>0</v>
      </c>
      <c r="BC57" s="128">
        <f>'SO-011 - 1. rok pěstební ...'!F38</f>
        <v>0</v>
      </c>
      <c r="BD57" s="130">
        <f>'SO-011 - 1. rok pěstební ...'!F39</f>
        <v>0</v>
      </c>
      <c r="BE57" s="4"/>
      <c r="BT57" s="131" t="s">
        <v>84</v>
      </c>
      <c r="BV57" s="131" t="s">
        <v>77</v>
      </c>
      <c r="BW57" s="131" t="s">
        <v>90</v>
      </c>
      <c r="BX57" s="131" t="s">
        <v>83</v>
      </c>
      <c r="CL57" s="131" t="s">
        <v>19</v>
      </c>
    </row>
    <row r="58" s="4" customFormat="1" ht="16.5" customHeight="1">
      <c r="A58" s="122" t="s">
        <v>85</v>
      </c>
      <c r="B58" s="61"/>
      <c r="C58" s="123"/>
      <c r="D58" s="123"/>
      <c r="E58" s="124" t="s">
        <v>91</v>
      </c>
      <c r="F58" s="124"/>
      <c r="G58" s="124"/>
      <c r="H58" s="124"/>
      <c r="I58" s="124"/>
      <c r="J58" s="123"/>
      <c r="K58" s="124" t="s">
        <v>92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'SO-012 - 2. rok pěstební ...'!J32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86</v>
      </c>
      <c r="AR58" s="63"/>
      <c r="AS58" s="127">
        <v>0</v>
      </c>
      <c r="AT58" s="128">
        <f>ROUND(SUM(AV58:AW58),2)</f>
        <v>0</v>
      </c>
      <c r="AU58" s="129">
        <f>'SO-012 - 2. rok pěstební ...'!P85</f>
        <v>0</v>
      </c>
      <c r="AV58" s="128">
        <f>'SO-012 - 2. rok pěstební ...'!J35</f>
        <v>0</v>
      </c>
      <c r="AW58" s="128">
        <f>'SO-012 - 2. rok pěstební ...'!J36</f>
        <v>0</v>
      </c>
      <c r="AX58" s="128">
        <f>'SO-012 - 2. rok pěstební ...'!J37</f>
        <v>0</v>
      </c>
      <c r="AY58" s="128">
        <f>'SO-012 - 2. rok pěstební ...'!J38</f>
        <v>0</v>
      </c>
      <c r="AZ58" s="128">
        <f>'SO-012 - 2. rok pěstební ...'!F35</f>
        <v>0</v>
      </c>
      <c r="BA58" s="128">
        <f>'SO-012 - 2. rok pěstební ...'!F36</f>
        <v>0</v>
      </c>
      <c r="BB58" s="128">
        <f>'SO-012 - 2. rok pěstební ...'!F37</f>
        <v>0</v>
      </c>
      <c r="BC58" s="128">
        <f>'SO-012 - 2. rok pěstební ...'!F38</f>
        <v>0</v>
      </c>
      <c r="BD58" s="130">
        <f>'SO-012 - 2. rok pěstební ...'!F39</f>
        <v>0</v>
      </c>
      <c r="BE58" s="4"/>
      <c r="BT58" s="131" t="s">
        <v>84</v>
      </c>
      <c r="BV58" s="131" t="s">
        <v>77</v>
      </c>
      <c r="BW58" s="131" t="s">
        <v>93</v>
      </c>
      <c r="BX58" s="131" t="s">
        <v>83</v>
      </c>
      <c r="CL58" s="131" t="s">
        <v>19</v>
      </c>
    </row>
    <row r="59" s="4" customFormat="1" ht="16.5" customHeight="1">
      <c r="A59" s="122" t="s">
        <v>85</v>
      </c>
      <c r="B59" s="61"/>
      <c r="C59" s="123"/>
      <c r="D59" s="123"/>
      <c r="E59" s="124" t="s">
        <v>94</v>
      </c>
      <c r="F59" s="124"/>
      <c r="G59" s="124"/>
      <c r="H59" s="124"/>
      <c r="I59" s="124"/>
      <c r="J59" s="123"/>
      <c r="K59" s="124" t="s">
        <v>95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'SO-013 - 3. rok pěstební ...'!J32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86</v>
      </c>
      <c r="AR59" s="63"/>
      <c r="AS59" s="127">
        <v>0</v>
      </c>
      <c r="AT59" s="128">
        <f>ROUND(SUM(AV59:AW59),2)</f>
        <v>0</v>
      </c>
      <c r="AU59" s="129">
        <f>'SO-013 - 3. rok pěstební ...'!P85</f>
        <v>0</v>
      </c>
      <c r="AV59" s="128">
        <f>'SO-013 - 3. rok pěstební ...'!J35</f>
        <v>0</v>
      </c>
      <c r="AW59" s="128">
        <f>'SO-013 - 3. rok pěstební ...'!J36</f>
        <v>0</v>
      </c>
      <c r="AX59" s="128">
        <f>'SO-013 - 3. rok pěstební ...'!J37</f>
        <v>0</v>
      </c>
      <c r="AY59" s="128">
        <f>'SO-013 - 3. rok pěstební ...'!J38</f>
        <v>0</v>
      </c>
      <c r="AZ59" s="128">
        <f>'SO-013 - 3. rok pěstební ...'!F35</f>
        <v>0</v>
      </c>
      <c r="BA59" s="128">
        <f>'SO-013 - 3. rok pěstební ...'!F36</f>
        <v>0</v>
      </c>
      <c r="BB59" s="128">
        <f>'SO-013 - 3. rok pěstební ...'!F37</f>
        <v>0</v>
      </c>
      <c r="BC59" s="128">
        <f>'SO-013 - 3. rok pěstební ...'!F38</f>
        <v>0</v>
      </c>
      <c r="BD59" s="130">
        <f>'SO-013 - 3. rok pěstební ...'!F39</f>
        <v>0</v>
      </c>
      <c r="BE59" s="4"/>
      <c r="BT59" s="131" t="s">
        <v>84</v>
      </c>
      <c r="BV59" s="131" t="s">
        <v>77</v>
      </c>
      <c r="BW59" s="131" t="s">
        <v>96</v>
      </c>
      <c r="BX59" s="131" t="s">
        <v>83</v>
      </c>
      <c r="CL59" s="131" t="s">
        <v>19</v>
      </c>
    </row>
    <row r="60" s="7" customFormat="1" ht="16.5" customHeight="1">
      <c r="A60" s="7"/>
      <c r="B60" s="109"/>
      <c r="C60" s="110"/>
      <c r="D60" s="111" t="s">
        <v>97</v>
      </c>
      <c r="E60" s="111"/>
      <c r="F60" s="111"/>
      <c r="G60" s="111"/>
      <c r="H60" s="111"/>
      <c r="I60" s="112"/>
      <c r="J60" s="111" t="s">
        <v>98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3">
        <f>ROUND(SUM(AG61:AG64),2)</f>
        <v>0</v>
      </c>
      <c r="AH60" s="112"/>
      <c r="AI60" s="112"/>
      <c r="AJ60" s="112"/>
      <c r="AK60" s="112"/>
      <c r="AL60" s="112"/>
      <c r="AM60" s="112"/>
      <c r="AN60" s="114">
        <f>SUM(AG60,AT60)</f>
        <v>0</v>
      </c>
      <c r="AO60" s="112"/>
      <c r="AP60" s="112"/>
      <c r="AQ60" s="115" t="s">
        <v>81</v>
      </c>
      <c r="AR60" s="116"/>
      <c r="AS60" s="117">
        <f>ROUND(SUM(AS61:AS64),2)</f>
        <v>0</v>
      </c>
      <c r="AT60" s="118">
        <f>ROUND(SUM(AV60:AW60),2)</f>
        <v>0</v>
      </c>
      <c r="AU60" s="119">
        <f>ROUND(SUM(AU61:AU64),5)</f>
        <v>0</v>
      </c>
      <c r="AV60" s="118">
        <f>ROUND(AZ60*L29,2)</f>
        <v>0</v>
      </c>
      <c r="AW60" s="118">
        <f>ROUND(BA60*L30,2)</f>
        <v>0</v>
      </c>
      <c r="AX60" s="118">
        <f>ROUND(BB60*L29,2)</f>
        <v>0</v>
      </c>
      <c r="AY60" s="118">
        <f>ROUND(BC60*L30,2)</f>
        <v>0</v>
      </c>
      <c r="AZ60" s="118">
        <f>ROUND(SUM(AZ61:AZ64),2)</f>
        <v>0</v>
      </c>
      <c r="BA60" s="118">
        <f>ROUND(SUM(BA61:BA64),2)</f>
        <v>0</v>
      </c>
      <c r="BB60" s="118">
        <f>ROUND(SUM(BB61:BB64),2)</f>
        <v>0</v>
      </c>
      <c r="BC60" s="118">
        <f>ROUND(SUM(BC61:BC64),2)</f>
        <v>0</v>
      </c>
      <c r="BD60" s="120">
        <f>ROUND(SUM(BD61:BD64),2)</f>
        <v>0</v>
      </c>
      <c r="BE60" s="7"/>
      <c r="BS60" s="121" t="s">
        <v>74</v>
      </c>
      <c r="BT60" s="121" t="s">
        <v>82</v>
      </c>
      <c r="BV60" s="121" t="s">
        <v>77</v>
      </c>
      <c r="BW60" s="121" t="s">
        <v>99</v>
      </c>
      <c r="BX60" s="121" t="s">
        <v>5</v>
      </c>
      <c r="CL60" s="121" t="s">
        <v>19</v>
      </c>
      <c r="CM60" s="121" t="s">
        <v>84</v>
      </c>
    </row>
    <row r="61" s="4" customFormat="1" ht="16.5" customHeight="1">
      <c r="A61" s="122" t="s">
        <v>85</v>
      </c>
      <c r="B61" s="61"/>
      <c r="C61" s="123"/>
      <c r="D61" s="123"/>
      <c r="E61" s="124" t="s">
        <v>97</v>
      </c>
      <c r="F61" s="124"/>
      <c r="G61" s="124"/>
      <c r="H61" s="124"/>
      <c r="I61" s="124"/>
      <c r="J61" s="123"/>
      <c r="K61" s="124" t="s">
        <v>98</v>
      </c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5">
        <f>'SO-02 - Větrolam V10, V11...'!J30</f>
        <v>0</v>
      </c>
      <c r="AH61" s="123"/>
      <c r="AI61" s="123"/>
      <c r="AJ61" s="123"/>
      <c r="AK61" s="123"/>
      <c r="AL61" s="123"/>
      <c r="AM61" s="123"/>
      <c r="AN61" s="125">
        <f>SUM(AG61,AT61)</f>
        <v>0</v>
      </c>
      <c r="AO61" s="123"/>
      <c r="AP61" s="123"/>
      <c r="AQ61" s="126" t="s">
        <v>86</v>
      </c>
      <c r="AR61" s="63"/>
      <c r="AS61" s="127">
        <v>0</v>
      </c>
      <c r="AT61" s="128">
        <f>ROUND(SUM(AV61:AW61),2)</f>
        <v>0</v>
      </c>
      <c r="AU61" s="129">
        <f>'SO-02 - Větrolam V10, V11...'!P79</f>
        <v>0</v>
      </c>
      <c r="AV61" s="128">
        <f>'SO-02 - Větrolam V10, V11...'!J33</f>
        <v>0</v>
      </c>
      <c r="AW61" s="128">
        <f>'SO-02 - Větrolam V10, V11...'!J34</f>
        <v>0</v>
      </c>
      <c r="AX61" s="128">
        <f>'SO-02 - Větrolam V10, V11...'!J35</f>
        <v>0</v>
      </c>
      <c r="AY61" s="128">
        <f>'SO-02 - Větrolam V10, V11...'!J36</f>
        <v>0</v>
      </c>
      <c r="AZ61" s="128">
        <f>'SO-02 - Větrolam V10, V11...'!F33</f>
        <v>0</v>
      </c>
      <c r="BA61" s="128">
        <f>'SO-02 - Větrolam V10, V11...'!F34</f>
        <v>0</v>
      </c>
      <c r="BB61" s="128">
        <f>'SO-02 - Větrolam V10, V11...'!F35</f>
        <v>0</v>
      </c>
      <c r="BC61" s="128">
        <f>'SO-02 - Větrolam V10, V11...'!F36</f>
        <v>0</v>
      </c>
      <c r="BD61" s="130">
        <f>'SO-02 - Větrolam V10, V11...'!F37</f>
        <v>0</v>
      </c>
      <c r="BE61" s="4"/>
      <c r="BT61" s="131" t="s">
        <v>84</v>
      </c>
      <c r="BU61" s="131" t="s">
        <v>87</v>
      </c>
      <c r="BV61" s="131" t="s">
        <v>77</v>
      </c>
      <c r="BW61" s="131" t="s">
        <v>99</v>
      </c>
      <c r="BX61" s="131" t="s">
        <v>5</v>
      </c>
      <c r="CL61" s="131" t="s">
        <v>19</v>
      </c>
      <c r="CM61" s="131" t="s">
        <v>84</v>
      </c>
    </row>
    <row r="62" s="4" customFormat="1" ht="16.5" customHeight="1">
      <c r="A62" s="122" t="s">
        <v>85</v>
      </c>
      <c r="B62" s="61"/>
      <c r="C62" s="123"/>
      <c r="D62" s="123"/>
      <c r="E62" s="124" t="s">
        <v>100</v>
      </c>
      <c r="F62" s="124"/>
      <c r="G62" s="124"/>
      <c r="H62" s="124"/>
      <c r="I62" s="124"/>
      <c r="J62" s="123"/>
      <c r="K62" s="124" t="s">
        <v>89</v>
      </c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5">
        <f>'SO-021 - 1. rok pěstební ...'!J32</f>
        <v>0</v>
      </c>
      <c r="AH62" s="123"/>
      <c r="AI62" s="123"/>
      <c r="AJ62" s="123"/>
      <c r="AK62" s="123"/>
      <c r="AL62" s="123"/>
      <c r="AM62" s="123"/>
      <c r="AN62" s="125">
        <f>SUM(AG62,AT62)</f>
        <v>0</v>
      </c>
      <c r="AO62" s="123"/>
      <c r="AP62" s="123"/>
      <c r="AQ62" s="126" t="s">
        <v>86</v>
      </c>
      <c r="AR62" s="63"/>
      <c r="AS62" s="127">
        <v>0</v>
      </c>
      <c r="AT62" s="128">
        <f>ROUND(SUM(AV62:AW62),2)</f>
        <v>0</v>
      </c>
      <c r="AU62" s="129">
        <f>'SO-021 - 1. rok pěstební ...'!P85</f>
        <v>0</v>
      </c>
      <c r="AV62" s="128">
        <f>'SO-021 - 1. rok pěstební ...'!J35</f>
        <v>0</v>
      </c>
      <c r="AW62" s="128">
        <f>'SO-021 - 1. rok pěstební ...'!J36</f>
        <v>0</v>
      </c>
      <c r="AX62" s="128">
        <f>'SO-021 - 1. rok pěstební ...'!J37</f>
        <v>0</v>
      </c>
      <c r="AY62" s="128">
        <f>'SO-021 - 1. rok pěstební ...'!J38</f>
        <v>0</v>
      </c>
      <c r="AZ62" s="128">
        <f>'SO-021 - 1. rok pěstební ...'!F35</f>
        <v>0</v>
      </c>
      <c r="BA62" s="128">
        <f>'SO-021 - 1. rok pěstební ...'!F36</f>
        <v>0</v>
      </c>
      <c r="BB62" s="128">
        <f>'SO-021 - 1. rok pěstební ...'!F37</f>
        <v>0</v>
      </c>
      <c r="BC62" s="128">
        <f>'SO-021 - 1. rok pěstební ...'!F38</f>
        <v>0</v>
      </c>
      <c r="BD62" s="130">
        <f>'SO-021 - 1. rok pěstební ...'!F39</f>
        <v>0</v>
      </c>
      <c r="BE62" s="4"/>
      <c r="BT62" s="131" t="s">
        <v>84</v>
      </c>
      <c r="BV62" s="131" t="s">
        <v>77</v>
      </c>
      <c r="BW62" s="131" t="s">
        <v>101</v>
      </c>
      <c r="BX62" s="131" t="s">
        <v>99</v>
      </c>
      <c r="CL62" s="131" t="s">
        <v>19</v>
      </c>
    </row>
    <row r="63" s="4" customFormat="1" ht="16.5" customHeight="1">
      <c r="A63" s="122" t="s">
        <v>85</v>
      </c>
      <c r="B63" s="61"/>
      <c r="C63" s="123"/>
      <c r="D63" s="123"/>
      <c r="E63" s="124" t="s">
        <v>102</v>
      </c>
      <c r="F63" s="124"/>
      <c r="G63" s="124"/>
      <c r="H63" s="124"/>
      <c r="I63" s="124"/>
      <c r="J63" s="123"/>
      <c r="K63" s="124" t="s">
        <v>92</v>
      </c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5">
        <f>'SO-022 - 2. rok pěstební ...'!J32</f>
        <v>0</v>
      </c>
      <c r="AH63" s="123"/>
      <c r="AI63" s="123"/>
      <c r="AJ63" s="123"/>
      <c r="AK63" s="123"/>
      <c r="AL63" s="123"/>
      <c r="AM63" s="123"/>
      <c r="AN63" s="125">
        <f>SUM(AG63,AT63)</f>
        <v>0</v>
      </c>
      <c r="AO63" s="123"/>
      <c r="AP63" s="123"/>
      <c r="AQ63" s="126" t="s">
        <v>86</v>
      </c>
      <c r="AR63" s="63"/>
      <c r="AS63" s="127">
        <v>0</v>
      </c>
      <c r="AT63" s="128">
        <f>ROUND(SUM(AV63:AW63),2)</f>
        <v>0</v>
      </c>
      <c r="AU63" s="129">
        <f>'SO-022 - 2. rok pěstební ...'!P85</f>
        <v>0</v>
      </c>
      <c r="AV63" s="128">
        <f>'SO-022 - 2. rok pěstební ...'!J35</f>
        <v>0</v>
      </c>
      <c r="AW63" s="128">
        <f>'SO-022 - 2. rok pěstební ...'!J36</f>
        <v>0</v>
      </c>
      <c r="AX63" s="128">
        <f>'SO-022 - 2. rok pěstební ...'!J37</f>
        <v>0</v>
      </c>
      <c r="AY63" s="128">
        <f>'SO-022 - 2. rok pěstební ...'!J38</f>
        <v>0</v>
      </c>
      <c r="AZ63" s="128">
        <f>'SO-022 - 2. rok pěstební ...'!F35</f>
        <v>0</v>
      </c>
      <c r="BA63" s="128">
        <f>'SO-022 - 2. rok pěstební ...'!F36</f>
        <v>0</v>
      </c>
      <c r="BB63" s="128">
        <f>'SO-022 - 2. rok pěstební ...'!F37</f>
        <v>0</v>
      </c>
      <c r="BC63" s="128">
        <f>'SO-022 - 2. rok pěstební ...'!F38</f>
        <v>0</v>
      </c>
      <c r="BD63" s="130">
        <f>'SO-022 - 2. rok pěstební ...'!F39</f>
        <v>0</v>
      </c>
      <c r="BE63" s="4"/>
      <c r="BT63" s="131" t="s">
        <v>84</v>
      </c>
      <c r="BV63" s="131" t="s">
        <v>77</v>
      </c>
      <c r="BW63" s="131" t="s">
        <v>103</v>
      </c>
      <c r="BX63" s="131" t="s">
        <v>99</v>
      </c>
      <c r="CL63" s="131" t="s">
        <v>19</v>
      </c>
    </row>
    <row r="64" s="4" customFormat="1" ht="16.5" customHeight="1">
      <c r="A64" s="122" t="s">
        <v>85</v>
      </c>
      <c r="B64" s="61"/>
      <c r="C64" s="123"/>
      <c r="D64" s="123"/>
      <c r="E64" s="124" t="s">
        <v>104</v>
      </c>
      <c r="F64" s="124"/>
      <c r="G64" s="124"/>
      <c r="H64" s="124"/>
      <c r="I64" s="124"/>
      <c r="J64" s="123"/>
      <c r="K64" s="124" t="s">
        <v>95</v>
      </c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5">
        <f>'SO-023 - 3. rok pěstební ...'!J32</f>
        <v>0</v>
      </c>
      <c r="AH64" s="123"/>
      <c r="AI64" s="123"/>
      <c r="AJ64" s="123"/>
      <c r="AK64" s="123"/>
      <c r="AL64" s="123"/>
      <c r="AM64" s="123"/>
      <c r="AN64" s="125">
        <f>SUM(AG64,AT64)</f>
        <v>0</v>
      </c>
      <c r="AO64" s="123"/>
      <c r="AP64" s="123"/>
      <c r="AQ64" s="126" t="s">
        <v>86</v>
      </c>
      <c r="AR64" s="63"/>
      <c r="AS64" s="127">
        <v>0</v>
      </c>
      <c r="AT64" s="128">
        <f>ROUND(SUM(AV64:AW64),2)</f>
        <v>0</v>
      </c>
      <c r="AU64" s="129">
        <f>'SO-023 - 3. rok pěstební ...'!P85</f>
        <v>0</v>
      </c>
      <c r="AV64" s="128">
        <f>'SO-023 - 3. rok pěstební ...'!J35</f>
        <v>0</v>
      </c>
      <c r="AW64" s="128">
        <f>'SO-023 - 3. rok pěstební ...'!J36</f>
        <v>0</v>
      </c>
      <c r="AX64" s="128">
        <f>'SO-023 - 3. rok pěstební ...'!J37</f>
        <v>0</v>
      </c>
      <c r="AY64" s="128">
        <f>'SO-023 - 3. rok pěstební ...'!J38</f>
        <v>0</v>
      </c>
      <c r="AZ64" s="128">
        <f>'SO-023 - 3. rok pěstební ...'!F35</f>
        <v>0</v>
      </c>
      <c r="BA64" s="128">
        <f>'SO-023 - 3. rok pěstební ...'!F36</f>
        <v>0</v>
      </c>
      <c r="BB64" s="128">
        <f>'SO-023 - 3. rok pěstební ...'!F37</f>
        <v>0</v>
      </c>
      <c r="BC64" s="128">
        <f>'SO-023 - 3. rok pěstební ...'!F38</f>
        <v>0</v>
      </c>
      <c r="BD64" s="130">
        <f>'SO-023 - 3. rok pěstební ...'!F39</f>
        <v>0</v>
      </c>
      <c r="BE64" s="4"/>
      <c r="BT64" s="131" t="s">
        <v>84</v>
      </c>
      <c r="BV64" s="131" t="s">
        <v>77</v>
      </c>
      <c r="BW64" s="131" t="s">
        <v>105</v>
      </c>
      <c r="BX64" s="131" t="s">
        <v>99</v>
      </c>
      <c r="CL64" s="131" t="s">
        <v>19</v>
      </c>
    </row>
    <row r="65" s="7" customFormat="1" ht="16.5" customHeight="1">
      <c r="A65" s="7"/>
      <c r="B65" s="109"/>
      <c r="C65" s="110"/>
      <c r="D65" s="111" t="s">
        <v>106</v>
      </c>
      <c r="E65" s="111"/>
      <c r="F65" s="111"/>
      <c r="G65" s="111"/>
      <c r="H65" s="111"/>
      <c r="I65" s="112"/>
      <c r="J65" s="111" t="s">
        <v>107</v>
      </c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3">
        <f>ROUND(SUM(AG66:AG69),2)</f>
        <v>0</v>
      </c>
      <c r="AH65" s="112"/>
      <c r="AI65" s="112"/>
      <c r="AJ65" s="112"/>
      <c r="AK65" s="112"/>
      <c r="AL65" s="112"/>
      <c r="AM65" s="112"/>
      <c r="AN65" s="114">
        <f>SUM(AG65,AT65)</f>
        <v>0</v>
      </c>
      <c r="AO65" s="112"/>
      <c r="AP65" s="112"/>
      <c r="AQ65" s="115" t="s">
        <v>81</v>
      </c>
      <c r="AR65" s="116"/>
      <c r="AS65" s="117">
        <f>ROUND(SUM(AS66:AS69),2)</f>
        <v>0</v>
      </c>
      <c r="AT65" s="118">
        <f>ROUND(SUM(AV65:AW65),2)</f>
        <v>0</v>
      </c>
      <c r="AU65" s="119">
        <f>ROUND(SUM(AU66:AU69),5)</f>
        <v>0</v>
      </c>
      <c r="AV65" s="118">
        <f>ROUND(AZ65*L29,2)</f>
        <v>0</v>
      </c>
      <c r="AW65" s="118">
        <f>ROUND(BA65*L30,2)</f>
        <v>0</v>
      </c>
      <c r="AX65" s="118">
        <f>ROUND(BB65*L29,2)</f>
        <v>0</v>
      </c>
      <c r="AY65" s="118">
        <f>ROUND(BC65*L30,2)</f>
        <v>0</v>
      </c>
      <c r="AZ65" s="118">
        <f>ROUND(SUM(AZ66:AZ69),2)</f>
        <v>0</v>
      </c>
      <c r="BA65" s="118">
        <f>ROUND(SUM(BA66:BA69),2)</f>
        <v>0</v>
      </c>
      <c r="BB65" s="118">
        <f>ROUND(SUM(BB66:BB69),2)</f>
        <v>0</v>
      </c>
      <c r="BC65" s="118">
        <f>ROUND(SUM(BC66:BC69),2)</f>
        <v>0</v>
      </c>
      <c r="BD65" s="120">
        <f>ROUND(SUM(BD66:BD69),2)</f>
        <v>0</v>
      </c>
      <c r="BE65" s="7"/>
      <c r="BS65" s="121" t="s">
        <v>74</v>
      </c>
      <c r="BT65" s="121" t="s">
        <v>82</v>
      </c>
      <c r="BV65" s="121" t="s">
        <v>77</v>
      </c>
      <c r="BW65" s="121" t="s">
        <v>108</v>
      </c>
      <c r="BX65" s="121" t="s">
        <v>5</v>
      </c>
      <c r="CL65" s="121" t="s">
        <v>19</v>
      </c>
      <c r="CM65" s="121" t="s">
        <v>84</v>
      </c>
    </row>
    <row r="66" s="4" customFormat="1" ht="16.5" customHeight="1">
      <c r="A66" s="122" t="s">
        <v>85</v>
      </c>
      <c r="B66" s="61"/>
      <c r="C66" s="123"/>
      <c r="D66" s="123"/>
      <c r="E66" s="124" t="s">
        <v>106</v>
      </c>
      <c r="F66" s="124"/>
      <c r="G66" s="124"/>
      <c r="H66" s="124"/>
      <c r="I66" s="124"/>
      <c r="J66" s="123"/>
      <c r="K66" s="124" t="s">
        <v>107</v>
      </c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5">
        <f>'SO-03 - Větrolam V28-2'!J30</f>
        <v>0</v>
      </c>
      <c r="AH66" s="123"/>
      <c r="AI66" s="123"/>
      <c r="AJ66" s="123"/>
      <c r="AK66" s="123"/>
      <c r="AL66" s="123"/>
      <c r="AM66" s="123"/>
      <c r="AN66" s="125">
        <f>SUM(AG66,AT66)</f>
        <v>0</v>
      </c>
      <c r="AO66" s="123"/>
      <c r="AP66" s="123"/>
      <c r="AQ66" s="126" t="s">
        <v>86</v>
      </c>
      <c r="AR66" s="63"/>
      <c r="AS66" s="127">
        <v>0</v>
      </c>
      <c r="AT66" s="128">
        <f>ROUND(SUM(AV66:AW66),2)</f>
        <v>0</v>
      </c>
      <c r="AU66" s="129">
        <f>'SO-03 - Větrolam V28-2'!P79</f>
        <v>0</v>
      </c>
      <c r="AV66" s="128">
        <f>'SO-03 - Větrolam V28-2'!J33</f>
        <v>0</v>
      </c>
      <c r="AW66" s="128">
        <f>'SO-03 - Větrolam V28-2'!J34</f>
        <v>0</v>
      </c>
      <c r="AX66" s="128">
        <f>'SO-03 - Větrolam V28-2'!J35</f>
        <v>0</v>
      </c>
      <c r="AY66" s="128">
        <f>'SO-03 - Větrolam V28-2'!J36</f>
        <v>0</v>
      </c>
      <c r="AZ66" s="128">
        <f>'SO-03 - Větrolam V28-2'!F33</f>
        <v>0</v>
      </c>
      <c r="BA66" s="128">
        <f>'SO-03 - Větrolam V28-2'!F34</f>
        <v>0</v>
      </c>
      <c r="BB66" s="128">
        <f>'SO-03 - Větrolam V28-2'!F35</f>
        <v>0</v>
      </c>
      <c r="BC66" s="128">
        <f>'SO-03 - Větrolam V28-2'!F36</f>
        <v>0</v>
      </c>
      <c r="BD66" s="130">
        <f>'SO-03 - Větrolam V28-2'!F37</f>
        <v>0</v>
      </c>
      <c r="BE66" s="4"/>
      <c r="BT66" s="131" t="s">
        <v>84</v>
      </c>
      <c r="BU66" s="131" t="s">
        <v>87</v>
      </c>
      <c r="BV66" s="131" t="s">
        <v>77</v>
      </c>
      <c r="BW66" s="131" t="s">
        <v>108</v>
      </c>
      <c r="BX66" s="131" t="s">
        <v>5</v>
      </c>
      <c r="CL66" s="131" t="s">
        <v>19</v>
      </c>
      <c r="CM66" s="131" t="s">
        <v>84</v>
      </c>
    </row>
    <row r="67" s="4" customFormat="1" ht="16.5" customHeight="1">
      <c r="A67" s="122" t="s">
        <v>85</v>
      </c>
      <c r="B67" s="61"/>
      <c r="C67" s="123"/>
      <c r="D67" s="123"/>
      <c r="E67" s="124" t="s">
        <v>109</v>
      </c>
      <c r="F67" s="124"/>
      <c r="G67" s="124"/>
      <c r="H67" s="124"/>
      <c r="I67" s="124"/>
      <c r="J67" s="123"/>
      <c r="K67" s="124" t="s">
        <v>89</v>
      </c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5">
        <f>'SO-031 - 1. rok pěstební ...'!J32</f>
        <v>0</v>
      </c>
      <c r="AH67" s="123"/>
      <c r="AI67" s="123"/>
      <c r="AJ67" s="123"/>
      <c r="AK67" s="123"/>
      <c r="AL67" s="123"/>
      <c r="AM67" s="123"/>
      <c r="AN67" s="125">
        <f>SUM(AG67,AT67)</f>
        <v>0</v>
      </c>
      <c r="AO67" s="123"/>
      <c r="AP67" s="123"/>
      <c r="AQ67" s="126" t="s">
        <v>86</v>
      </c>
      <c r="AR67" s="63"/>
      <c r="AS67" s="127">
        <v>0</v>
      </c>
      <c r="AT67" s="128">
        <f>ROUND(SUM(AV67:AW67),2)</f>
        <v>0</v>
      </c>
      <c r="AU67" s="129">
        <f>'SO-031 - 1. rok pěstební ...'!P85</f>
        <v>0</v>
      </c>
      <c r="AV67" s="128">
        <f>'SO-031 - 1. rok pěstební ...'!J35</f>
        <v>0</v>
      </c>
      <c r="AW67" s="128">
        <f>'SO-031 - 1. rok pěstební ...'!J36</f>
        <v>0</v>
      </c>
      <c r="AX67" s="128">
        <f>'SO-031 - 1. rok pěstební ...'!J37</f>
        <v>0</v>
      </c>
      <c r="AY67" s="128">
        <f>'SO-031 - 1. rok pěstební ...'!J38</f>
        <v>0</v>
      </c>
      <c r="AZ67" s="128">
        <f>'SO-031 - 1. rok pěstební ...'!F35</f>
        <v>0</v>
      </c>
      <c r="BA67" s="128">
        <f>'SO-031 - 1. rok pěstební ...'!F36</f>
        <v>0</v>
      </c>
      <c r="BB67" s="128">
        <f>'SO-031 - 1. rok pěstební ...'!F37</f>
        <v>0</v>
      </c>
      <c r="BC67" s="128">
        <f>'SO-031 - 1. rok pěstební ...'!F38</f>
        <v>0</v>
      </c>
      <c r="BD67" s="130">
        <f>'SO-031 - 1. rok pěstební ...'!F39</f>
        <v>0</v>
      </c>
      <c r="BE67" s="4"/>
      <c r="BT67" s="131" t="s">
        <v>84</v>
      </c>
      <c r="BV67" s="131" t="s">
        <v>77</v>
      </c>
      <c r="BW67" s="131" t="s">
        <v>110</v>
      </c>
      <c r="BX67" s="131" t="s">
        <v>108</v>
      </c>
      <c r="CL67" s="131" t="s">
        <v>19</v>
      </c>
    </row>
    <row r="68" s="4" customFormat="1" ht="16.5" customHeight="1">
      <c r="A68" s="122" t="s">
        <v>85</v>
      </c>
      <c r="B68" s="61"/>
      <c r="C68" s="123"/>
      <c r="D68" s="123"/>
      <c r="E68" s="124" t="s">
        <v>111</v>
      </c>
      <c r="F68" s="124"/>
      <c r="G68" s="124"/>
      <c r="H68" s="124"/>
      <c r="I68" s="124"/>
      <c r="J68" s="123"/>
      <c r="K68" s="124" t="s">
        <v>92</v>
      </c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5">
        <f>'SO-032 - 2. rok pěstební ...'!J32</f>
        <v>0</v>
      </c>
      <c r="AH68" s="123"/>
      <c r="AI68" s="123"/>
      <c r="AJ68" s="123"/>
      <c r="AK68" s="123"/>
      <c r="AL68" s="123"/>
      <c r="AM68" s="123"/>
      <c r="AN68" s="125">
        <f>SUM(AG68,AT68)</f>
        <v>0</v>
      </c>
      <c r="AO68" s="123"/>
      <c r="AP68" s="123"/>
      <c r="AQ68" s="126" t="s">
        <v>86</v>
      </c>
      <c r="AR68" s="63"/>
      <c r="AS68" s="127">
        <v>0</v>
      </c>
      <c r="AT68" s="128">
        <f>ROUND(SUM(AV68:AW68),2)</f>
        <v>0</v>
      </c>
      <c r="AU68" s="129">
        <f>'SO-032 - 2. rok pěstební ...'!P85</f>
        <v>0</v>
      </c>
      <c r="AV68" s="128">
        <f>'SO-032 - 2. rok pěstební ...'!J35</f>
        <v>0</v>
      </c>
      <c r="AW68" s="128">
        <f>'SO-032 - 2. rok pěstební ...'!J36</f>
        <v>0</v>
      </c>
      <c r="AX68" s="128">
        <f>'SO-032 - 2. rok pěstební ...'!J37</f>
        <v>0</v>
      </c>
      <c r="AY68" s="128">
        <f>'SO-032 - 2. rok pěstební ...'!J38</f>
        <v>0</v>
      </c>
      <c r="AZ68" s="128">
        <f>'SO-032 - 2. rok pěstební ...'!F35</f>
        <v>0</v>
      </c>
      <c r="BA68" s="128">
        <f>'SO-032 - 2. rok pěstební ...'!F36</f>
        <v>0</v>
      </c>
      <c r="BB68" s="128">
        <f>'SO-032 - 2. rok pěstební ...'!F37</f>
        <v>0</v>
      </c>
      <c r="BC68" s="128">
        <f>'SO-032 - 2. rok pěstební ...'!F38</f>
        <v>0</v>
      </c>
      <c r="BD68" s="130">
        <f>'SO-032 - 2. rok pěstební ...'!F39</f>
        <v>0</v>
      </c>
      <c r="BE68" s="4"/>
      <c r="BT68" s="131" t="s">
        <v>84</v>
      </c>
      <c r="BV68" s="131" t="s">
        <v>77</v>
      </c>
      <c r="BW68" s="131" t="s">
        <v>112</v>
      </c>
      <c r="BX68" s="131" t="s">
        <v>108</v>
      </c>
      <c r="CL68" s="131" t="s">
        <v>19</v>
      </c>
    </row>
    <row r="69" s="4" customFormat="1" ht="16.5" customHeight="1">
      <c r="A69" s="122" t="s">
        <v>85</v>
      </c>
      <c r="B69" s="61"/>
      <c r="C69" s="123"/>
      <c r="D69" s="123"/>
      <c r="E69" s="124" t="s">
        <v>113</v>
      </c>
      <c r="F69" s="124"/>
      <c r="G69" s="124"/>
      <c r="H69" s="124"/>
      <c r="I69" s="124"/>
      <c r="J69" s="123"/>
      <c r="K69" s="124" t="s">
        <v>95</v>
      </c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5">
        <f>'SO-033 - 3. rok pěstební ...'!J32</f>
        <v>0</v>
      </c>
      <c r="AH69" s="123"/>
      <c r="AI69" s="123"/>
      <c r="AJ69" s="123"/>
      <c r="AK69" s="123"/>
      <c r="AL69" s="123"/>
      <c r="AM69" s="123"/>
      <c r="AN69" s="125">
        <f>SUM(AG69,AT69)</f>
        <v>0</v>
      </c>
      <c r="AO69" s="123"/>
      <c r="AP69" s="123"/>
      <c r="AQ69" s="126" t="s">
        <v>86</v>
      </c>
      <c r="AR69" s="63"/>
      <c r="AS69" s="127">
        <v>0</v>
      </c>
      <c r="AT69" s="128">
        <f>ROUND(SUM(AV69:AW69),2)</f>
        <v>0</v>
      </c>
      <c r="AU69" s="129">
        <f>'SO-033 - 3. rok pěstební ...'!P85</f>
        <v>0</v>
      </c>
      <c r="AV69" s="128">
        <f>'SO-033 - 3. rok pěstební ...'!J35</f>
        <v>0</v>
      </c>
      <c r="AW69" s="128">
        <f>'SO-033 - 3. rok pěstební ...'!J36</f>
        <v>0</v>
      </c>
      <c r="AX69" s="128">
        <f>'SO-033 - 3. rok pěstební ...'!J37</f>
        <v>0</v>
      </c>
      <c r="AY69" s="128">
        <f>'SO-033 - 3. rok pěstební ...'!J38</f>
        <v>0</v>
      </c>
      <c r="AZ69" s="128">
        <f>'SO-033 - 3. rok pěstební ...'!F35</f>
        <v>0</v>
      </c>
      <c r="BA69" s="128">
        <f>'SO-033 - 3. rok pěstební ...'!F36</f>
        <v>0</v>
      </c>
      <c r="BB69" s="128">
        <f>'SO-033 - 3. rok pěstební ...'!F37</f>
        <v>0</v>
      </c>
      <c r="BC69" s="128">
        <f>'SO-033 - 3. rok pěstební ...'!F38</f>
        <v>0</v>
      </c>
      <c r="BD69" s="130">
        <f>'SO-033 - 3. rok pěstební ...'!F39</f>
        <v>0</v>
      </c>
      <c r="BE69" s="4"/>
      <c r="BT69" s="131" t="s">
        <v>84</v>
      </c>
      <c r="BV69" s="131" t="s">
        <v>77</v>
      </c>
      <c r="BW69" s="131" t="s">
        <v>114</v>
      </c>
      <c r="BX69" s="131" t="s">
        <v>108</v>
      </c>
      <c r="CL69" s="131" t="s">
        <v>19</v>
      </c>
    </row>
    <row r="70" s="7" customFormat="1" ht="16.5" customHeight="1">
      <c r="A70" s="122" t="s">
        <v>85</v>
      </c>
      <c r="B70" s="109"/>
      <c r="C70" s="110"/>
      <c r="D70" s="111" t="s">
        <v>115</v>
      </c>
      <c r="E70" s="111"/>
      <c r="F70" s="111"/>
      <c r="G70" s="111"/>
      <c r="H70" s="111"/>
      <c r="I70" s="112"/>
      <c r="J70" s="111" t="s">
        <v>116</v>
      </c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4">
        <f>'VRN - Vedlejší rozpočtové...'!J30</f>
        <v>0</v>
      </c>
      <c r="AH70" s="112"/>
      <c r="AI70" s="112"/>
      <c r="AJ70" s="112"/>
      <c r="AK70" s="112"/>
      <c r="AL70" s="112"/>
      <c r="AM70" s="112"/>
      <c r="AN70" s="114">
        <f>SUM(AG70,AT70)</f>
        <v>0</v>
      </c>
      <c r="AO70" s="112"/>
      <c r="AP70" s="112"/>
      <c r="AQ70" s="115" t="s">
        <v>81</v>
      </c>
      <c r="AR70" s="116"/>
      <c r="AS70" s="132">
        <v>0</v>
      </c>
      <c r="AT70" s="133">
        <f>ROUND(SUM(AV70:AW70),2)</f>
        <v>0</v>
      </c>
      <c r="AU70" s="134">
        <f>'VRN - Vedlejší rozpočtové...'!P79</f>
        <v>0</v>
      </c>
      <c r="AV70" s="133">
        <f>'VRN - Vedlejší rozpočtové...'!J33</f>
        <v>0</v>
      </c>
      <c r="AW70" s="133">
        <f>'VRN - Vedlejší rozpočtové...'!J34</f>
        <v>0</v>
      </c>
      <c r="AX70" s="133">
        <f>'VRN - Vedlejší rozpočtové...'!J35</f>
        <v>0</v>
      </c>
      <c r="AY70" s="133">
        <f>'VRN - Vedlejší rozpočtové...'!J36</f>
        <v>0</v>
      </c>
      <c r="AZ70" s="133">
        <f>'VRN - Vedlejší rozpočtové...'!F33</f>
        <v>0</v>
      </c>
      <c r="BA70" s="133">
        <f>'VRN - Vedlejší rozpočtové...'!F34</f>
        <v>0</v>
      </c>
      <c r="BB70" s="133">
        <f>'VRN - Vedlejší rozpočtové...'!F35</f>
        <v>0</v>
      </c>
      <c r="BC70" s="133">
        <f>'VRN - Vedlejší rozpočtové...'!F36</f>
        <v>0</v>
      </c>
      <c r="BD70" s="135">
        <f>'VRN - Vedlejší rozpočtové...'!F37</f>
        <v>0</v>
      </c>
      <c r="BE70" s="7"/>
      <c r="BT70" s="121" t="s">
        <v>82</v>
      </c>
      <c r="BV70" s="121" t="s">
        <v>77</v>
      </c>
      <c r="BW70" s="121" t="s">
        <v>117</v>
      </c>
      <c r="BX70" s="121" t="s">
        <v>5</v>
      </c>
      <c r="CL70" s="121" t="s">
        <v>19</v>
      </c>
      <c r="CM70" s="121" t="s">
        <v>84</v>
      </c>
    </row>
    <row r="71" s="2" customFormat="1" ht="30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42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</row>
    <row r="72" s="2" customFormat="1" ht="6.96" customHeight="1">
      <c r="A72" s="3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42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</row>
  </sheetData>
  <sheetProtection sheet="1" formatColumns="0" formatRows="0" objects="1" scenarios="1" spinCount="100000" saltValue="v/pMAR2zfkVZM5T4gVeE/KiQ9IoQdUy+SmiIJAiVSNJVlNvG6egDgMhS90i5HQtNZbcybp5+EV15GiJgnKfplg==" hashValue="rSQ17unn3Rz3nfD5zrHDOLEoR9NI5aT4bH7cv0BIe7NX2iI9IIdGweDJlblLcAaRdNBYu5HcdW1aNQw7zRajEA==" algorithmName="SHA-512" password="CC35"/>
  <mergeCells count="102">
    <mergeCell ref="C52:G52"/>
    <mergeCell ref="D55:H55"/>
    <mergeCell ref="D60:H60"/>
    <mergeCell ref="E58:I58"/>
    <mergeCell ref="E56:I56"/>
    <mergeCell ref="E59:I59"/>
    <mergeCell ref="E61:I61"/>
    <mergeCell ref="E57:I57"/>
    <mergeCell ref="E62:I62"/>
    <mergeCell ref="E63:I63"/>
    <mergeCell ref="E64:I64"/>
    <mergeCell ref="I52:AF52"/>
    <mergeCell ref="J55:AF55"/>
    <mergeCell ref="J60:AF60"/>
    <mergeCell ref="K61:AF61"/>
    <mergeCell ref="K57:AF57"/>
    <mergeCell ref="K62:AF62"/>
    <mergeCell ref="K63:AF63"/>
    <mergeCell ref="K59:AF59"/>
    <mergeCell ref="K64:AF64"/>
    <mergeCell ref="K56:AF56"/>
    <mergeCell ref="K58:AF58"/>
    <mergeCell ref="L45:AO45"/>
    <mergeCell ref="D65:H65"/>
    <mergeCell ref="J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SO-01 - Větrolam V6-1 a V6-2'!C2" display="/"/>
    <hyperlink ref="A57" location="'SO-011 - 1. rok pěstební ...'!C2" display="/"/>
    <hyperlink ref="A58" location="'SO-012 - 2. rok pěstební ...'!C2" display="/"/>
    <hyperlink ref="A59" location="'SO-013 - 3. rok pěstební ...'!C2" display="/"/>
    <hyperlink ref="A61" location="'SO-02 - Větrolam V10, V11...'!C2" display="/"/>
    <hyperlink ref="A62" location="'SO-021 - 1. rok pěstební ...'!C2" display="/"/>
    <hyperlink ref="A63" location="'SO-022 - 2. rok pěstební ...'!C2" display="/"/>
    <hyperlink ref="A64" location="'SO-023 - 3. rok pěstební ...'!C2" display="/"/>
    <hyperlink ref="A66" location="'SO-03 - Větrolam V28-2'!C2" display="/"/>
    <hyperlink ref="A67" location="'SO-031 - 1. rok pěstební ...'!C2" display="/"/>
    <hyperlink ref="A68" location="'SO-032 - 2. rok pěstební ...'!C2" display="/"/>
    <hyperlink ref="A69" location="'SO-033 - 3. rok pěstební ...'!C2" display="/"/>
    <hyperlink ref="A7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119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643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28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22</v>
      </c>
      <c r="E12" s="36"/>
      <c r="F12" s="131" t="s">
        <v>23</v>
      </c>
      <c r="G12" s="36"/>
      <c r="H12" s="36"/>
      <c r="I12" s="140" t="s">
        <v>24</v>
      </c>
      <c r="J12" s="144" t="str">
        <f>'Rekapitulace stavby'!AN8</f>
        <v>25. 9. 2023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26</v>
      </c>
      <c r="E14" s="36"/>
      <c r="F14" s="36"/>
      <c r="G14" s="36"/>
      <c r="H14" s="36"/>
      <c r="I14" s="140" t="s">
        <v>27</v>
      </c>
      <c r="J14" s="131" t="s">
        <v>28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29</v>
      </c>
      <c r="F15" s="36"/>
      <c r="G15" s="36"/>
      <c r="H15" s="36"/>
      <c r="I15" s="140" t="s">
        <v>30</v>
      </c>
      <c r="J15" s="131" t="s">
        <v>28</v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31</v>
      </c>
      <c r="E17" s="36"/>
      <c r="F17" s="36"/>
      <c r="G17" s="36"/>
      <c r="H17" s="36"/>
      <c r="I17" s="140" t="s">
        <v>27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30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33</v>
      </c>
      <c r="E20" s="36"/>
      <c r="F20" s="36"/>
      <c r="G20" s="36"/>
      <c r="H20" s="36"/>
      <c r="I20" s="140" t="s">
        <v>27</v>
      </c>
      <c r="J20" s="131" t="s">
        <v>34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35</v>
      </c>
      <c r="F21" s="36"/>
      <c r="G21" s="36"/>
      <c r="H21" s="36"/>
      <c r="I21" s="140" t="s">
        <v>30</v>
      </c>
      <c r="J21" s="131" t="s">
        <v>28</v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37</v>
      </c>
      <c r="E23" s="36"/>
      <c r="F23" s="36"/>
      <c r="G23" s="36"/>
      <c r="H23" s="36"/>
      <c r="I23" s="140" t="s">
        <v>27</v>
      </c>
      <c r="J23" s="131" t="s">
        <v>34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38</v>
      </c>
      <c r="F24" s="36"/>
      <c r="G24" s="36"/>
      <c r="H24" s="36"/>
      <c r="I24" s="140" t="s">
        <v>30</v>
      </c>
      <c r="J24" s="131" t="s">
        <v>28</v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39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28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41</v>
      </c>
      <c r="E30" s="36"/>
      <c r="F30" s="36"/>
      <c r="G30" s="36"/>
      <c r="H30" s="36"/>
      <c r="I30" s="36"/>
      <c r="J30" s="151">
        <f>ROUND(J79,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43</v>
      </c>
      <c r="G32" s="36"/>
      <c r="H32" s="36"/>
      <c r="I32" s="152" t="s">
        <v>42</v>
      </c>
      <c r="J32" s="152" t="s">
        <v>44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45</v>
      </c>
      <c r="E33" s="140" t="s">
        <v>46</v>
      </c>
      <c r="F33" s="154">
        <f>ROUND((SUM(BE79:BE211)),  2)</f>
        <v>0</v>
      </c>
      <c r="G33" s="36"/>
      <c r="H33" s="36"/>
      <c r="I33" s="155">
        <v>0.20999999999999999</v>
      </c>
      <c r="J33" s="154">
        <f>ROUND(((SUM(BE79:BE211))*I33),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47</v>
      </c>
      <c r="F34" s="154">
        <f>ROUND((SUM(BF79:BF211)),  2)</f>
        <v>0</v>
      </c>
      <c r="G34" s="36"/>
      <c r="H34" s="36"/>
      <c r="I34" s="155">
        <v>0.14999999999999999</v>
      </c>
      <c r="J34" s="154">
        <f>ROUND(((SUM(BF79:BF211))*I34),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48</v>
      </c>
      <c r="F35" s="154">
        <f>ROUND((SUM(BG79:BG211)),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49</v>
      </c>
      <c r="F36" s="154">
        <f>ROUND((SUM(BH79:BH211)),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50</v>
      </c>
      <c r="F37" s="154">
        <f>ROUND((SUM(BI79:BI211)),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121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7" t="str">
        <f>E7</f>
        <v>Založení prvků IP, větrolamů v k.ú. Přibice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119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SO-03 - Větrolam V28-2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Přibice</v>
      </c>
      <c r="G52" s="38"/>
      <c r="H52" s="38"/>
      <c r="I52" s="30" t="s">
        <v>24</v>
      </c>
      <c r="J52" s="70" t="str">
        <f>IF(J12="","",J12)</f>
        <v>25. 9. 2023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26</v>
      </c>
      <c r="D54" s="38"/>
      <c r="E54" s="38"/>
      <c r="F54" s="25" t="str">
        <f>E15</f>
        <v>Ocec Přibice</v>
      </c>
      <c r="G54" s="38"/>
      <c r="H54" s="38"/>
      <c r="I54" s="30" t="s">
        <v>33</v>
      </c>
      <c r="J54" s="34" t="str">
        <f>E21</f>
        <v>AGROPROJEKT PSO s.r.o.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>Agroprojekt PSO s.r.o.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122</v>
      </c>
      <c r="D57" s="169"/>
      <c r="E57" s="169"/>
      <c r="F57" s="169"/>
      <c r="G57" s="169"/>
      <c r="H57" s="169"/>
      <c r="I57" s="169"/>
      <c r="J57" s="170" t="s">
        <v>123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73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124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125</v>
      </c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67" t="str">
        <f>E7</f>
        <v>Založení prvků IP, větrolamů v k.ú. Přibice</v>
      </c>
      <c r="F69" s="30"/>
      <c r="G69" s="30"/>
      <c r="H69" s="30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119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SO-03 - Větrolam V28-2</v>
      </c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22</v>
      </c>
      <c r="D73" s="38"/>
      <c r="E73" s="38"/>
      <c r="F73" s="25" t="str">
        <f>F12</f>
        <v>Přibice</v>
      </c>
      <c r="G73" s="38"/>
      <c r="H73" s="38"/>
      <c r="I73" s="30" t="s">
        <v>24</v>
      </c>
      <c r="J73" s="70" t="str">
        <f>IF(J12="","",J12)</f>
        <v>25. 9. 2023</v>
      </c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5.65" customHeight="1">
      <c r="A75" s="36"/>
      <c r="B75" s="37"/>
      <c r="C75" s="30" t="s">
        <v>26</v>
      </c>
      <c r="D75" s="38"/>
      <c r="E75" s="38"/>
      <c r="F75" s="25" t="str">
        <f>E15</f>
        <v>Ocec Přibice</v>
      </c>
      <c r="G75" s="38"/>
      <c r="H75" s="38"/>
      <c r="I75" s="30" t="s">
        <v>33</v>
      </c>
      <c r="J75" s="34" t="str">
        <f>E21</f>
        <v>AGROPROJEKT PSO s.r.o.</v>
      </c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5.65" customHeight="1">
      <c r="A76" s="36"/>
      <c r="B76" s="37"/>
      <c r="C76" s="30" t="s">
        <v>31</v>
      </c>
      <c r="D76" s="38"/>
      <c r="E76" s="38"/>
      <c r="F76" s="25" t="str">
        <f>IF(E18="","",E18)</f>
        <v>Vyplň údaj</v>
      </c>
      <c r="G76" s="38"/>
      <c r="H76" s="38"/>
      <c r="I76" s="30" t="s">
        <v>37</v>
      </c>
      <c r="J76" s="34" t="str">
        <f>E24</f>
        <v>Agroprojekt PSO s.r.o.</v>
      </c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72"/>
      <c r="B78" s="173"/>
      <c r="C78" s="174" t="s">
        <v>126</v>
      </c>
      <c r="D78" s="175" t="s">
        <v>60</v>
      </c>
      <c r="E78" s="175" t="s">
        <v>56</v>
      </c>
      <c r="F78" s="175" t="s">
        <v>57</v>
      </c>
      <c r="G78" s="175" t="s">
        <v>127</v>
      </c>
      <c r="H78" s="175" t="s">
        <v>128</v>
      </c>
      <c r="I78" s="175" t="s">
        <v>129</v>
      </c>
      <c r="J78" s="175" t="s">
        <v>123</v>
      </c>
      <c r="K78" s="176" t="s">
        <v>130</v>
      </c>
      <c r="L78" s="177"/>
      <c r="M78" s="90" t="s">
        <v>28</v>
      </c>
      <c r="N78" s="91" t="s">
        <v>45</v>
      </c>
      <c r="O78" s="91" t="s">
        <v>131</v>
      </c>
      <c r="P78" s="91" t="s">
        <v>132</v>
      </c>
      <c r="Q78" s="91" t="s">
        <v>133</v>
      </c>
      <c r="R78" s="91" t="s">
        <v>134</v>
      </c>
      <c r="S78" s="91" t="s">
        <v>135</v>
      </c>
      <c r="T78" s="92" t="s">
        <v>136</v>
      </c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</row>
    <row r="79" s="2" customFormat="1" ht="22.8" customHeight="1">
      <c r="A79" s="36"/>
      <c r="B79" s="37"/>
      <c r="C79" s="97" t="s">
        <v>137</v>
      </c>
      <c r="D79" s="38"/>
      <c r="E79" s="38"/>
      <c r="F79" s="38"/>
      <c r="G79" s="38"/>
      <c r="H79" s="38"/>
      <c r="I79" s="38"/>
      <c r="J79" s="178">
        <f>BK79</f>
        <v>0</v>
      </c>
      <c r="K79" s="38"/>
      <c r="L79" s="42"/>
      <c r="M79" s="93"/>
      <c r="N79" s="179"/>
      <c r="O79" s="94"/>
      <c r="P79" s="180">
        <f>SUM(P80:P211)</f>
        <v>0</v>
      </c>
      <c r="Q79" s="94"/>
      <c r="R79" s="180">
        <f>SUM(R80:R211)</f>
        <v>130.14232100000001</v>
      </c>
      <c r="S79" s="94"/>
      <c r="T79" s="181">
        <f>SUM(T80:T211)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74</v>
      </c>
      <c r="AU79" s="15" t="s">
        <v>124</v>
      </c>
      <c r="BK79" s="182">
        <f>SUM(BK80:BK211)</f>
        <v>0</v>
      </c>
    </row>
    <row r="80" s="2" customFormat="1" ht="33" customHeight="1">
      <c r="A80" s="36"/>
      <c r="B80" s="37"/>
      <c r="C80" s="183" t="s">
        <v>82</v>
      </c>
      <c r="D80" s="183" t="s">
        <v>138</v>
      </c>
      <c r="E80" s="184" t="s">
        <v>139</v>
      </c>
      <c r="F80" s="185" t="s">
        <v>140</v>
      </c>
      <c r="G80" s="186" t="s">
        <v>141</v>
      </c>
      <c r="H80" s="187">
        <v>6730</v>
      </c>
      <c r="I80" s="188"/>
      <c r="J80" s="189">
        <f>ROUND(I80*H80,2)</f>
        <v>0</v>
      </c>
      <c r="K80" s="185" t="s">
        <v>142</v>
      </c>
      <c r="L80" s="42"/>
      <c r="M80" s="190" t="s">
        <v>28</v>
      </c>
      <c r="N80" s="191" t="s">
        <v>46</v>
      </c>
      <c r="O80" s="82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4" t="s">
        <v>143</v>
      </c>
      <c r="AT80" s="194" t="s">
        <v>138</v>
      </c>
      <c r="AU80" s="194" t="s">
        <v>75</v>
      </c>
      <c r="AY80" s="15" t="s">
        <v>144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5" t="s">
        <v>82</v>
      </c>
      <c r="BK80" s="195">
        <f>ROUND(I80*H80,2)</f>
        <v>0</v>
      </c>
      <c r="BL80" s="15" t="s">
        <v>143</v>
      </c>
      <c r="BM80" s="194" t="s">
        <v>644</v>
      </c>
    </row>
    <row r="81" s="2" customFormat="1">
      <c r="A81" s="36"/>
      <c r="B81" s="37"/>
      <c r="C81" s="38"/>
      <c r="D81" s="196" t="s">
        <v>146</v>
      </c>
      <c r="E81" s="38"/>
      <c r="F81" s="197" t="s">
        <v>147</v>
      </c>
      <c r="G81" s="38"/>
      <c r="H81" s="38"/>
      <c r="I81" s="198"/>
      <c r="J81" s="38"/>
      <c r="K81" s="38"/>
      <c r="L81" s="42"/>
      <c r="M81" s="199"/>
      <c r="N81" s="200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146</v>
      </c>
      <c r="AU81" s="15" t="s">
        <v>75</v>
      </c>
    </row>
    <row r="82" s="2" customFormat="1">
      <c r="A82" s="36"/>
      <c r="B82" s="37"/>
      <c r="C82" s="38"/>
      <c r="D82" s="201" t="s">
        <v>148</v>
      </c>
      <c r="E82" s="38"/>
      <c r="F82" s="202" t="s">
        <v>149</v>
      </c>
      <c r="G82" s="38"/>
      <c r="H82" s="38"/>
      <c r="I82" s="198"/>
      <c r="J82" s="38"/>
      <c r="K82" s="38"/>
      <c r="L82" s="42"/>
      <c r="M82" s="199"/>
      <c r="N82" s="200"/>
      <c r="O82" s="82"/>
      <c r="P82" s="82"/>
      <c r="Q82" s="82"/>
      <c r="R82" s="82"/>
      <c r="S82" s="82"/>
      <c r="T82" s="83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148</v>
      </c>
      <c r="AU82" s="15" t="s">
        <v>75</v>
      </c>
    </row>
    <row r="83" s="2" customFormat="1" ht="24.15" customHeight="1">
      <c r="A83" s="36"/>
      <c r="B83" s="37"/>
      <c r="C83" s="183" t="s">
        <v>84</v>
      </c>
      <c r="D83" s="183" t="s">
        <v>138</v>
      </c>
      <c r="E83" s="184" t="s">
        <v>150</v>
      </c>
      <c r="F83" s="185" t="s">
        <v>151</v>
      </c>
      <c r="G83" s="186" t="s">
        <v>141</v>
      </c>
      <c r="H83" s="187">
        <v>6730</v>
      </c>
      <c r="I83" s="188"/>
      <c r="J83" s="189">
        <f>ROUND(I83*H83,2)</f>
        <v>0</v>
      </c>
      <c r="K83" s="185" t="s">
        <v>142</v>
      </c>
      <c r="L83" s="42"/>
      <c r="M83" s="190" t="s">
        <v>28</v>
      </c>
      <c r="N83" s="191" t="s">
        <v>46</v>
      </c>
      <c r="O83" s="82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4" t="s">
        <v>143</v>
      </c>
      <c r="AT83" s="194" t="s">
        <v>138</v>
      </c>
      <c r="AU83" s="194" t="s">
        <v>75</v>
      </c>
      <c r="AY83" s="15" t="s">
        <v>144</v>
      </c>
      <c r="BE83" s="195">
        <f>IF(N83="základní",J83,0)</f>
        <v>0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15" t="s">
        <v>82</v>
      </c>
      <c r="BK83" s="195">
        <f>ROUND(I83*H83,2)</f>
        <v>0</v>
      </c>
      <c r="BL83" s="15" t="s">
        <v>143</v>
      </c>
      <c r="BM83" s="194" t="s">
        <v>645</v>
      </c>
    </row>
    <row r="84" s="2" customFormat="1">
      <c r="A84" s="36"/>
      <c r="B84" s="37"/>
      <c r="C84" s="38"/>
      <c r="D84" s="196" t="s">
        <v>146</v>
      </c>
      <c r="E84" s="38"/>
      <c r="F84" s="197" t="s">
        <v>153</v>
      </c>
      <c r="G84" s="38"/>
      <c r="H84" s="38"/>
      <c r="I84" s="198"/>
      <c r="J84" s="38"/>
      <c r="K84" s="38"/>
      <c r="L84" s="42"/>
      <c r="M84" s="199"/>
      <c r="N84" s="200"/>
      <c r="O84" s="82"/>
      <c r="P84" s="82"/>
      <c r="Q84" s="82"/>
      <c r="R84" s="82"/>
      <c r="S84" s="82"/>
      <c r="T84" s="83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146</v>
      </c>
      <c r="AU84" s="15" t="s">
        <v>75</v>
      </c>
    </row>
    <row r="85" s="2" customFormat="1">
      <c r="A85" s="36"/>
      <c r="B85" s="37"/>
      <c r="C85" s="38"/>
      <c r="D85" s="201" t="s">
        <v>148</v>
      </c>
      <c r="E85" s="38"/>
      <c r="F85" s="202" t="s">
        <v>154</v>
      </c>
      <c r="G85" s="38"/>
      <c r="H85" s="38"/>
      <c r="I85" s="198"/>
      <c r="J85" s="38"/>
      <c r="K85" s="38"/>
      <c r="L85" s="42"/>
      <c r="M85" s="199"/>
      <c r="N85" s="200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148</v>
      </c>
      <c r="AU85" s="15" t="s">
        <v>75</v>
      </c>
    </row>
    <row r="86" s="2" customFormat="1" ht="21.75" customHeight="1">
      <c r="A86" s="36"/>
      <c r="B86" s="37"/>
      <c r="C86" s="183" t="s">
        <v>155</v>
      </c>
      <c r="D86" s="183" t="s">
        <v>138</v>
      </c>
      <c r="E86" s="184" t="s">
        <v>156</v>
      </c>
      <c r="F86" s="185" t="s">
        <v>157</v>
      </c>
      <c r="G86" s="186" t="s">
        <v>141</v>
      </c>
      <c r="H86" s="187">
        <v>6730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646</v>
      </c>
    </row>
    <row r="87" s="2" customFormat="1">
      <c r="A87" s="36"/>
      <c r="B87" s="37"/>
      <c r="C87" s="38"/>
      <c r="D87" s="196" t="s">
        <v>146</v>
      </c>
      <c r="E87" s="38"/>
      <c r="F87" s="197" t="s">
        <v>159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160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2" customFormat="1" ht="21.75" customHeight="1">
      <c r="A89" s="36"/>
      <c r="B89" s="37"/>
      <c r="C89" s="183" t="s">
        <v>143</v>
      </c>
      <c r="D89" s="183" t="s">
        <v>138</v>
      </c>
      <c r="E89" s="184" t="s">
        <v>161</v>
      </c>
      <c r="F89" s="185" t="s">
        <v>162</v>
      </c>
      <c r="G89" s="186" t="s">
        <v>141</v>
      </c>
      <c r="H89" s="187">
        <v>6730</v>
      </c>
      <c r="I89" s="188"/>
      <c r="J89" s="189">
        <f>ROUND(I89*H89,2)</f>
        <v>0</v>
      </c>
      <c r="K89" s="185" t="s">
        <v>142</v>
      </c>
      <c r="L89" s="42"/>
      <c r="M89" s="190" t="s">
        <v>28</v>
      </c>
      <c r="N89" s="191" t="s">
        <v>46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143</v>
      </c>
      <c r="AT89" s="194" t="s">
        <v>138</v>
      </c>
      <c r="AU89" s="194" t="s">
        <v>75</v>
      </c>
      <c r="AY89" s="15" t="s">
        <v>144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82</v>
      </c>
      <c r="BK89" s="195">
        <f>ROUND(I89*H89,2)</f>
        <v>0</v>
      </c>
      <c r="BL89" s="15" t="s">
        <v>143</v>
      </c>
      <c r="BM89" s="194" t="s">
        <v>647</v>
      </c>
    </row>
    <row r="90" s="2" customFormat="1">
      <c r="A90" s="36"/>
      <c r="B90" s="37"/>
      <c r="C90" s="38"/>
      <c r="D90" s="196" t="s">
        <v>146</v>
      </c>
      <c r="E90" s="38"/>
      <c r="F90" s="197" t="s">
        <v>164</v>
      </c>
      <c r="G90" s="38"/>
      <c r="H90" s="38"/>
      <c r="I90" s="198"/>
      <c r="J90" s="38"/>
      <c r="K90" s="38"/>
      <c r="L90" s="42"/>
      <c r="M90" s="199"/>
      <c r="N90" s="20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146</v>
      </c>
      <c r="AU90" s="15" t="s">
        <v>75</v>
      </c>
    </row>
    <row r="91" s="2" customFormat="1">
      <c r="A91" s="36"/>
      <c r="B91" s="37"/>
      <c r="C91" s="38"/>
      <c r="D91" s="201" t="s">
        <v>148</v>
      </c>
      <c r="E91" s="38"/>
      <c r="F91" s="202" t="s">
        <v>165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148</v>
      </c>
      <c r="AU91" s="15" t="s">
        <v>75</v>
      </c>
    </row>
    <row r="92" s="2" customFormat="1" ht="24.15" customHeight="1">
      <c r="A92" s="36"/>
      <c r="B92" s="37"/>
      <c r="C92" s="183" t="s">
        <v>166</v>
      </c>
      <c r="D92" s="183" t="s">
        <v>138</v>
      </c>
      <c r="E92" s="184" t="s">
        <v>167</v>
      </c>
      <c r="F92" s="185" t="s">
        <v>168</v>
      </c>
      <c r="G92" s="186" t="s">
        <v>141</v>
      </c>
      <c r="H92" s="187">
        <v>5009</v>
      </c>
      <c r="I92" s="188"/>
      <c r="J92" s="189">
        <f>ROUND(I92*H92,2)</f>
        <v>0</v>
      </c>
      <c r="K92" s="185" t="s">
        <v>142</v>
      </c>
      <c r="L92" s="42"/>
      <c r="M92" s="190" t="s">
        <v>28</v>
      </c>
      <c r="N92" s="191" t="s">
        <v>46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143</v>
      </c>
      <c r="AT92" s="194" t="s">
        <v>138</v>
      </c>
      <c r="AU92" s="194" t="s">
        <v>75</v>
      </c>
      <c r="AY92" s="15" t="s">
        <v>144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82</v>
      </c>
      <c r="BK92" s="195">
        <f>ROUND(I92*H92,2)</f>
        <v>0</v>
      </c>
      <c r="BL92" s="15" t="s">
        <v>143</v>
      </c>
      <c r="BM92" s="194" t="s">
        <v>648</v>
      </c>
    </row>
    <row r="93" s="2" customFormat="1">
      <c r="A93" s="36"/>
      <c r="B93" s="37"/>
      <c r="C93" s="38"/>
      <c r="D93" s="196" t="s">
        <v>146</v>
      </c>
      <c r="E93" s="38"/>
      <c r="F93" s="197" t="s">
        <v>170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146</v>
      </c>
      <c r="AU93" s="15" t="s">
        <v>75</v>
      </c>
    </row>
    <row r="94" s="2" customFormat="1">
      <c r="A94" s="36"/>
      <c r="B94" s="37"/>
      <c r="C94" s="38"/>
      <c r="D94" s="201" t="s">
        <v>148</v>
      </c>
      <c r="E94" s="38"/>
      <c r="F94" s="202" t="s">
        <v>171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148</v>
      </c>
      <c r="AU94" s="15" t="s">
        <v>75</v>
      </c>
    </row>
    <row r="95" s="10" customFormat="1">
      <c r="A95" s="10"/>
      <c r="B95" s="203"/>
      <c r="C95" s="204"/>
      <c r="D95" s="196" t="s">
        <v>172</v>
      </c>
      <c r="E95" s="205" t="s">
        <v>28</v>
      </c>
      <c r="F95" s="206" t="s">
        <v>649</v>
      </c>
      <c r="G95" s="204"/>
      <c r="H95" s="207">
        <v>5009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172</v>
      </c>
      <c r="AU95" s="213" t="s">
        <v>75</v>
      </c>
      <c r="AV95" s="10" t="s">
        <v>84</v>
      </c>
      <c r="AW95" s="10" t="s">
        <v>36</v>
      </c>
      <c r="AX95" s="10" t="s">
        <v>82</v>
      </c>
      <c r="AY95" s="213" t="s">
        <v>144</v>
      </c>
    </row>
    <row r="96" s="2" customFormat="1" ht="16.5" customHeight="1">
      <c r="A96" s="36"/>
      <c r="B96" s="37"/>
      <c r="C96" s="214" t="s">
        <v>174</v>
      </c>
      <c r="D96" s="214" t="s">
        <v>175</v>
      </c>
      <c r="E96" s="215" t="s">
        <v>176</v>
      </c>
      <c r="F96" s="216" t="s">
        <v>177</v>
      </c>
      <c r="G96" s="217" t="s">
        <v>178</v>
      </c>
      <c r="H96" s="218">
        <v>125.22499999999999</v>
      </c>
      <c r="I96" s="219"/>
      <c r="J96" s="220">
        <f>ROUND(I96*H96,2)</f>
        <v>0</v>
      </c>
      <c r="K96" s="216" t="s">
        <v>142</v>
      </c>
      <c r="L96" s="221"/>
      <c r="M96" s="222" t="s">
        <v>28</v>
      </c>
      <c r="N96" s="223" t="s">
        <v>46</v>
      </c>
      <c r="O96" s="82"/>
      <c r="P96" s="192">
        <f>O96*H96</f>
        <v>0</v>
      </c>
      <c r="Q96" s="192">
        <v>0.001</v>
      </c>
      <c r="R96" s="192">
        <f>Q96*H96</f>
        <v>0.125225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179</v>
      </c>
      <c r="AT96" s="194" t="s">
        <v>175</v>
      </c>
      <c r="AU96" s="194" t="s">
        <v>75</v>
      </c>
      <c r="AY96" s="15" t="s">
        <v>144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82</v>
      </c>
      <c r="BK96" s="195">
        <f>ROUND(I96*H96,2)</f>
        <v>0</v>
      </c>
      <c r="BL96" s="15" t="s">
        <v>143</v>
      </c>
      <c r="BM96" s="194" t="s">
        <v>650</v>
      </c>
    </row>
    <row r="97" s="2" customFormat="1">
      <c r="A97" s="36"/>
      <c r="B97" s="37"/>
      <c r="C97" s="38"/>
      <c r="D97" s="196" t="s">
        <v>146</v>
      </c>
      <c r="E97" s="38"/>
      <c r="F97" s="197" t="s">
        <v>177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146</v>
      </c>
      <c r="AU97" s="15" t="s">
        <v>75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651</v>
      </c>
      <c r="G98" s="204"/>
      <c r="H98" s="207">
        <v>125.22499999999999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24.15" customHeight="1">
      <c r="A99" s="36"/>
      <c r="B99" s="37"/>
      <c r="C99" s="183" t="s">
        <v>182</v>
      </c>
      <c r="D99" s="183" t="s">
        <v>138</v>
      </c>
      <c r="E99" s="184" t="s">
        <v>183</v>
      </c>
      <c r="F99" s="185" t="s">
        <v>184</v>
      </c>
      <c r="G99" s="186" t="s">
        <v>185</v>
      </c>
      <c r="H99" s="187">
        <v>0.17199999999999999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652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187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188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653</v>
      </c>
      <c r="G102" s="204"/>
      <c r="H102" s="207">
        <v>0.17199999999999999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4.15" customHeight="1">
      <c r="A103" s="36"/>
      <c r="B103" s="37"/>
      <c r="C103" s="214" t="s">
        <v>179</v>
      </c>
      <c r="D103" s="214" t="s">
        <v>175</v>
      </c>
      <c r="E103" s="215" t="s">
        <v>190</v>
      </c>
      <c r="F103" s="216" t="s">
        <v>191</v>
      </c>
      <c r="G103" s="217" t="s">
        <v>178</v>
      </c>
      <c r="H103" s="218">
        <v>172.09999999999999</v>
      </c>
      <c r="I103" s="219"/>
      <c r="J103" s="220">
        <f>ROUND(I103*H103,2)</f>
        <v>0</v>
      </c>
      <c r="K103" s="216" t="s">
        <v>28</v>
      </c>
      <c r="L103" s="221"/>
      <c r="M103" s="222" t="s">
        <v>28</v>
      </c>
      <c r="N103" s="223" t="s">
        <v>46</v>
      </c>
      <c r="O103" s="82"/>
      <c r="P103" s="192">
        <f>O103*H103</f>
        <v>0</v>
      </c>
      <c r="Q103" s="192">
        <v>0.001</v>
      </c>
      <c r="R103" s="192">
        <f>Q103*H103</f>
        <v>0.1721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179</v>
      </c>
      <c r="AT103" s="194" t="s">
        <v>175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654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193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10" customFormat="1">
      <c r="A105" s="10"/>
      <c r="B105" s="203"/>
      <c r="C105" s="204"/>
      <c r="D105" s="196" t="s">
        <v>172</v>
      </c>
      <c r="E105" s="205" t="s">
        <v>28</v>
      </c>
      <c r="F105" s="206" t="s">
        <v>655</v>
      </c>
      <c r="G105" s="204"/>
      <c r="H105" s="207">
        <v>172.09999999999999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172</v>
      </c>
      <c r="AU105" s="213" t="s">
        <v>75</v>
      </c>
      <c r="AV105" s="10" t="s">
        <v>84</v>
      </c>
      <c r="AW105" s="10" t="s">
        <v>36</v>
      </c>
      <c r="AX105" s="10" t="s">
        <v>82</v>
      </c>
      <c r="AY105" s="213" t="s">
        <v>144</v>
      </c>
    </row>
    <row r="106" s="2" customFormat="1" ht="33" customHeight="1">
      <c r="A106" s="36"/>
      <c r="B106" s="37"/>
      <c r="C106" s="183" t="s">
        <v>195</v>
      </c>
      <c r="D106" s="183" t="s">
        <v>138</v>
      </c>
      <c r="E106" s="184" t="s">
        <v>196</v>
      </c>
      <c r="F106" s="185" t="s">
        <v>197</v>
      </c>
      <c r="G106" s="186" t="s">
        <v>198</v>
      </c>
      <c r="H106" s="187">
        <v>2750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656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200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201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657</v>
      </c>
      <c r="G109" s="204"/>
      <c r="H109" s="207">
        <v>2750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24.15" customHeight="1">
      <c r="A110" s="36"/>
      <c r="B110" s="37"/>
      <c r="C110" s="183" t="s">
        <v>203</v>
      </c>
      <c r="D110" s="183" t="s">
        <v>138</v>
      </c>
      <c r="E110" s="184" t="s">
        <v>204</v>
      </c>
      <c r="F110" s="185" t="s">
        <v>205</v>
      </c>
      <c r="G110" s="186" t="s">
        <v>185</v>
      </c>
      <c r="H110" s="187">
        <v>0.083000000000000004</v>
      </c>
      <c r="I110" s="188"/>
      <c r="J110" s="189">
        <f>ROUND(I110*H110,2)</f>
        <v>0</v>
      </c>
      <c r="K110" s="185" t="s">
        <v>28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658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207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10" customFormat="1">
      <c r="A112" s="10"/>
      <c r="B112" s="203"/>
      <c r="C112" s="204"/>
      <c r="D112" s="196" t="s">
        <v>172</v>
      </c>
      <c r="E112" s="205" t="s">
        <v>28</v>
      </c>
      <c r="F112" s="206" t="s">
        <v>659</v>
      </c>
      <c r="G112" s="204"/>
      <c r="H112" s="207">
        <v>0.083000000000000004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3" t="s">
        <v>172</v>
      </c>
      <c r="AU112" s="213" t="s">
        <v>75</v>
      </c>
      <c r="AV112" s="10" t="s">
        <v>84</v>
      </c>
      <c r="AW112" s="10" t="s">
        <v>36</v>
      </c>
      <c r="AX112" s="10" t="s">
        <v>82</v>
      </c>
      <c r="AY112" s="213" t="s">
        <v>144</v>
      </c>
    </row>
    <row r="113" s="2" customFormat="1" ht="24.15" customHeight="1">
      <c r="A113" s="36"/>
      <c r="B113" s="37"/>
      <c r="C113" s="214" t="s">
        <v>210</v>
      </c>
      <c r="D113" s="214" t="s">
        <v>175</v>
      </c>
      <c r="E113" s="215" t="s">
        <v>211</v>
      </c>
      <c r="F113" s="216" t="s">
        <v>212</v>
      </c>
      <c r="G113" s="217" t="s">
        <v>178</v>
      </c>
      <c r="H113" s="218">
        <v>82.5</v>
      </c>
      <c r="I113" s="219"/>
      <c r="J113" s="220">
        <f>ROUND(I113*H113,2)</f>
        <v>0</v>
      </c>
      <c r="K113" s="216" t="s">
        <v>28</v>
      </c>
      <c r="L113" s="221"/>
      <c r="M113" s="222" t="s">
        <v>28</v>
      </c>
      <c r="N113" s="223" t="s">
        <v>46</v>
      </c>
      <c r="O113" s="82"/>
      <c r="P113" s="192">
        <f>O113*H113</f>
        <v>0</v>
      </c>
      <c r="Q113" s="192">
        <v>1</v>
      </c>
      <c r="R113" s="192">
        <f>Q113*H113</f>
        <v>82.5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179</v>
      </c>
      <c r="AT113" s="194" t="s">
        <v>175</v>
      </c>
      <c r="AU113" s="194" t="s">
        <v>75</v>
      </c>
      <c r="AY113" s="15" t="s">
        <v>144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82</v>
      </c>
      <c r="BK113" s="195">
        <f>ROUND(I113*H113,2)</f>
        <v>0</v>
      </c>
      <c r="BL113" s="15" t="s">
        <v>143</v>
      </c>
      <c r="BM113" s="194" t="s">
        <v>660</v>
      </c>
    </row>
    <row r="114" s="2" customFormat="1">
      <c r="A114" s="36"/>
      <c r="B114" s="37"/>
      <c r="C114" s="38"/>
      <c r="D114" s="196" t="s">
        <v>146</v>
      </c>
      <c r="E114" s="38"/>
      <c r="F114" s="197" t="s">
        <v>214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146</v>
      </c>
      <c r="AU114" s="15" t="s">
        <v>75</v>
      </c>
    </row>
    <row r="115" s="10" customFormat="1">
      <c r="A115" s="10"/>
      <c r="B115" s="203"/>
      <c r="C115" s="204"/>
      <c r="D115" s="196" t="s">
        <v>172</v>
      </c>
      <c r="E115" s="205" t="s">
        <v>28</v>
      </c>
      <c r="F115" s="206" t="s">
        <v>661</v>
      </c>
      <c r="G115" s="204"/>
      <c r="H115" s="207">
        <v>82.5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13" t="s">
        <v>172</v>
      </c>
      <c r="AU115" s="213" t="s">
        <v>75</v>
      </c>
      <c r="AV115" s="10" t="s">
        <v>84</v>
      </c>
      <c r="AW115" s="10" t="s">
        <v>36</v>
      </c>
      <c r="AX115" s="10" t="s">
        <v>82</v>
      </c>
      <c r="AY115" s="213" t="s">
        <v>144</v>
      </c>
    </row>
    <row r="116" s="2" customFormat="1" ht="24.15" customHeight="1">
      <c r="A116" s="36"/>
      <c r="B116" s="37"/>
      <c r="C116" s="183" t="s">
        <v>216</v>
      </c>
      <c r="D116" s="183" t="s">
        <v>138</v>
      </c>
      <c r="E116" s="184" t="s">
        <v>217</v>
      </c>
      <c r="F116" s="185" t="s">
        <v>205</v>
      </c>
      <c r="G116" s="186" t="s">
        <v>185</v>
      </c>
      <c r="H116" s="187">
        <v>0.13800000000000001</v>
      </c>
      <c r="I116" s="188"/>
      <c r="J116" s="189">
        <f>ROUND(I116*H116,2)</f>
        <v>0</v>
      </c>
      <c r="K116" s="185" t="s">
        <v>142</v>
      </c>
      <c r="L116" s="42"/>
      <c r="M116" s="190" t="s">
        <v>28</v>
      </c>
      <c r="N116" s="191" t="s">
        <v>46</v>
      </c>
      <c r="O116" s="82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4" t="s">
        <v>143</v>
      </c>
      <c r="AT116" s="194" t="s">
        <v>138</v>
      </c>
      <c r="AU116" s="194" t="s">
        <v>75</v>
      </c>
      <c r="AY116" s="15" t="s">
        <v>144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5" t="s">
        <v>82</v>
      </c>
      <c r="BK116" s="195">
        <f>ROUND(I116*H116,2)</f>
        <v>0</v>
      </c>
      <c r="BL116" s="15" t="s">
        <v>143</v>
      </c>
      <c r="BM116" s="194" t="s">
        <v>662</v>
      </c>
    </row>
    <row r="117" s="2" customFormat="1">
      <c r="A117" s="36"/>
      <c r="B117" s="37"/>
      <c r="C117" s="38"/>
      <c r="D117" s="196" t="s">
        <v>146</v>
      </c>
      <c r="E117" s="38"/>
      <c r="F117" s="197" t="s">
        <v>207</v>
      </c>
      <c r="G117" s="38"/>
      <c r="H117" s="38"/>
      <c r="I117" s="198"/>
      <c r="J117" s="38"/>
      <c r="K117" s="38"/>
      <c r="L117" s="42"/>
      <c r="M117" s="199"/>
      <c r="N117" s="20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146</v>
      </c>
      <c r="AU117" s="15" t="s">
        <v>75</v>
      </c>
    </row>
    <row r="118" s="2" customFormat="1">
      <c r="A118" s="36"/>
      <c r="B118" s="37"/>
      <c r="C118" s="38"/>
      <c r="D118" s="201" t="s">
        <v>148</v>
      </c>
      <c r="E118" s="38"/>
      <c r="F118" s="202" t="s">
        <v>219</v>
      </c>
      <c r="G118" s="38"/>
      <c r="H118" s="38"/>
      <c r="I118" s="198"/>
      <c r="J118" s="38"/>
      <c r="K118" s="38"/>
      <c r="L118" s="42"/>
      <c r="M118" s="199"/>
      <c r="N118" s="200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148</v>
      </c>
      <c r="AU118" s="15" t="s">
        <v>75</v>
      </c>
    </row>
    <row r="119" s="10" customFormat="1">
      <c r="A119" s="10"/>
      <c r="B119" s="203"/>
      <c r="C119" s="204"/>
      <c r="D119" s="196" t="s">
        <v>172</v>
      </c>
      <c r="E119" s="205" t="s">
        <v>28</v>
      </c>
      <c r="F119" s="206" t="s">
        <v>663</v>
      </c>
      <c r="G119" s="204"/>
      <c r="H119" s="207">
        <v>0.13800000000000001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3" t="s">
        <v>172</v>
      </c>
      <c r="AU119" s="213" t="s">
        <v>75</v>
      </c>
      <c r="AV119" s="10" t="s">
        <v>84</v>
      </c>
      <c r="AW119" s="10" t="s">
        <v>36</v>
      </c>
      <c r="AX119" s="10" t="s">
        <v>82</v>
      </c>
      <c r="AY119" s="213" t="s">
        <v>144</v>
      </c>
    </row>
    <row r="120" s="2" customFormat="1" ht="16.5" customHeight="1">
      <c r="A120" s="36"/>
      <c r="B120" s="37"/>
      <c r="C120" s="214" t="s">
        <v>221</v>
      </c>
      <c r="D120" s="214" t="s">
        <v>175</v>
      </c>
      <c r="E120" s="215" t="s">
        <v>222</v>
      </c>
      <c r="F120" s="216" t="s">
        <v>223</v>
      </c>
      <c r="G120" s="217" t="s">
        <v>178</v>
      </c>
      <c r="H120" s="218">
        <v>137.5</v>
      </c>
      <c r="I120" s="219"/>
      <c r="J120" s="220">
        <f>ROUND(I120*H120,2)</f>
        <v>0</v>
      </c>
      <c r="K120" s="216" t="s">
        <v>142</v>
      </c>
      <c r="L120" s="221"/>
      <c r="M120" s="222" t="s">
        <v>28</v>
      </c>
      <c r="N120" s="223" t="s">
        <v>46</v>
      </c>
      <c r="O120" s="82"/>
      <c r="P120" s="192">
        <f>O120*H120</f>
        <v>0</v>
      </c>
      <c r="Q120" s="192">
        <v>0.001</v>
      </c>
      <c r="R120" s="192">
        <f>Q120*H120</f>
        <v>0.13750000000000001</v>
      </c>
      <c r="S120" s="192">
        <v>0</v>
      </c>
      <c r="T120" s="19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4" t="s">
        <v>179</v>
      </c>
      <c r="AT120" s="194" t="s">
        <v>175</v>
      </c>
      <c r="AU120" s="194" t="s">
        <v>75</v>
      </c>
      <c r="AY120" s="15" t="s">
        <v>144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5" t="s">
        <v>82</v>
      </c>
      <c r="BK120" s="195">
        <f>ROUND(I120*H120,2)</f>
        <v>0</v>
      </c>
      <c r="BL120" s="15" t="s">
        <v>143</v>
      </c>
      <c r="BM120" s="194" t="s">
        <v>664</v>
      </c>
    </row>
    <row r="121" s="2" customFormat="1">
      <c r="A121" s="36"/>
      <c r="B121" s="37"/>
      <c r="C121" s="38"/>
      <c r="D121" s="196" t="s">
        <v>146</v>
      </c>
      <c r="E121" s="38"/>
      <c r="F121" s="197" t="s">
        <v>223</v>
      </c>
      <c r="G121" s="38"/>
      <c r="H121" s="38"/>
      <c r="I121" s="198"/>
      <c r="J121" s="38"/>
      <c r="K121" s="38"/>
      <c r="L121" s="42"/>
      <c r="M121" s="199"/>
      <c r="N121" s="20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146</v>
      </c>
      <c r="AU121" s="15" t="s">
        <v>75</v>
      </c>
    </row>
    <row r="122" s="10" customFormat="1">
      <c r="A122" s="10"/>
      <c r="B122" s="203"/>
      <c r="C122" s="204"/>
      <c r="D122" s="196" t="s">
        <v>172</v>
      </c>
      <c r="E122" s="205" t="s">
        <v>28</v>
      </c>
      <c r="F122" s="206" t="s">
        <v>665</v>
      </c>
      <c r="G122" s="204"/>
      <c r="H122" s="207">
        <v>137.5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3" t="s">
        <v>172</v>
      </c>
      <c r="AU122" s="213" t="s">
        <v>75</v>
      </c>
      <c r="AV122" s="10" t="s">
        <v>84</v>
      </c>
      <c r="AW122" s="10" t="s">
        <v>36</v>
      </c>
      <c r="AX122" s="10" t="s">
        <v>82</v>
      </c>
      <c r="AY122" s="213" t="s">
        <v>144</v>
      </c>
    </row>
    <row r="123" s="2" customFormat="1" ht="24.15" customHeight="1">
      <c r="A123" s="36"/>
      <c r="B123" s="37"/>
      <c r="C123" s="183" t="s">
        <v>226</v>
      </c>
      <c r="D123" s="183" t="s">
        <v>138</v>
      </c>
      <c r="E123" s="184" t="s">
        <v>227</v>
      </c>
      <c r="F123" s="185" t="s">
        <v>228</v>
      </c>
      <c r="G123" s="186" t="s">
        <v>198</v>
      </c>
      <c r="H123" s="187">
        <v>2280</v>
      </c>
      <c r="I123" s="188"/>
      <c r="J123" s="189">
        <f>ROUND(I123*H123,2)</f>
        <v>0</v>
      </c>
      <c r="K123" s="185" t="s">
        <v>142</v>
      </c>
      <c r="L123" s="42"/>
      <c r="M123" s="190" t="s">
        <v>28</v>
      </c>
      <c r="N123" s="191" t="s">
        <v>46</v>
      </c>
      <c r="O123" s="82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4" t="s">
        <v>143</v>
      </c>
      <c r="AT123" s="194" t="s">
        <v>138</v>
      </c>
      <c r="AU123" s="194" t="s">
        <v>75</v>
      </c>
      <c r="AY123" s="15" t="s">
        <v>144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5" t="s">
        <v>82</v>
      </c>
      <c r="BK123" s="195">
        <f>ROUND(I123*H123,2)</f>
        <v>0</v>
      </c>
      <c r="BL123" s="15" t="s">
        <v>143</v>
      </c>
      <c r="BM123" s="194" t="s">
        <v>666</v>
      </c>
    </row>
    <row r="124" s="2" customFormat="1">
      <c r="A124" s="36"/>
      <c r="B124" s="37"/>
      <c r="C124" s="38"/>
      <c r="D124" s="196" t="s">
        <v>146</v>
      </c>
      <c r="E124" s="38"/>
      <c r="F124" s="197" t="s">
        <v>230</v>
      </c>
      <c r="G124" s="38"/>
      <c r="H124" s="38"/>
      <c r="I124" s="198"/>
      <c r="J124" s="38"/>
      <c r="K124" s="38"/>
      <c r="L124" s="42"/>
      <c r="M124" s="199"/>
      <c r="N124" s="200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146</v>
      </c>
      <c r="AU124" s="15" t="s">
        <v>75</v>
      </c>
    </row>
    <row r="125" s="2" customFormat="1">
      <c r="A125" s="36"/>
      <c r="B125" s="37"/>
      <c r="C125" s="38"/>
      <c r="D125" s="201" t="s">
        <v>148</v>
      </c>
      <c r="E125" s="38"/>
      <c r="F125" s="202" t="s">
        <v>231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148</v>
      </c>
      <c r="AU125" s="15" t="s">
        <v>75</v>
      </c>
    </row>
    <row r="126" s="10" customFormat="1">
      <c r="A126" s="10"/>
      <c r="B126" s="203"/>
      <c r="C126" s="204"/>
      <c r="D126" s="196" t="s">
        <v>172</v>
      </c>
      <c r="E126" s="205" t="s">
        <v>28</v>
      </c>
      <c r="F126" s="206" t="s">
        <v>667</v>
      </c>
      <c r="G126" s="204"/>
      <c r="H126" s="207">
        <v>2280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3" t="s">
        <v>172</v>
      </c>
      <c r="AU126" s="213" t="s">
        <v>75</v>
      </c>
      <c r="AV126" s="10" t="s">
        <v>84</v>
      </c>
      <c r="AW126" s="10" t="s">
        <v>36</v>
      </c>
      <c r="AX126" s="10" t="s">
        <v>82</v>
      </c>
      <c r="AY126" s="213" t="s">
        <v>144</v>
      </c>
    </row>
    <row r="127" s="2" customFormat="1" ht="24.15" customHeight="1">
      <c r="A127" s="36"/>
      <c r="B127" s="37"/>
      <c r="C127" s="183" t="s">
        <v>8</v>
      </c>
      <c r="D127" s="183" t="s">
        <v>138</v>
      </c>
      <c r="E127" s="184" t="s">
        <v>233</v>
      </c>
      <c r="F127" s="185" t="s">
        <v>234</v>
      </c>
      <c r="G127" s="186" t="s">
        <v>198</v>
      </c>
      <c r="H127" s="187">
        <v>470</v>
      </c>
      <c r="I127" s="188"/>
      <c r="J127" s="189">
        <f>ROUND(I127*H127,2)</f>
        <v>0</v>
      </c>
      <c r="K127" s="185" t="s">
        <v>142</v>
      </c>
      <c r="L127" s="42"/>
      <c r="M127" s="190" t="s">
        <v>28</v>
      </c>
      <c r="N127" s="191" t="s">
        <v>46</v>
      </c>
      <c r="O127" s="82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4" t="s">
        <v>143</v>
      </c>
      <c r="AT127" s="194" t="s">
        <v>138</v>
      </c>
      <c r="AU127" s="194" t="s">
        <v>75</v>
      </c>
      <c r="AY127" s="15" t="s">
        <v>144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5" t="s">
        <v>82</v>
      </c>
      <c r="BK127" s="195">
        <f>ROUND(I127*H127,2)</f>
        <v>0</v>
      </c>
      <c r="BL127" s="15" t="s">
        <v>143</v>
      </c>
      <c r="BM127" s="194" t="s">
        <v>668</v>
      </c>
    </row>
    <row r="128" s="2" customFormat="1">
      <c r="A128" s="36"/>
      <c r="B128" s="37"/>
      <c r="C128" s="38"/>
      <c r="D128" s="196" t="s">
        <v>146</v>
      </c>
      <c r="E128" s="38"/>
      <c r="F128" s="197" t="s">
        <v>236</v>
      </c>
      <c r="G128" s="38"/>
      <c r="H128" s="38"/>
      <c r="I128" s="198"/>
      <c r="J128" s="38"/>
      <c r="K128" s="38"/>
      <c r="L128" s="42"/>
      <c r="M128" s="199"/>
      <c r="N128" s="200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146</v>
      </c>
      <c r="AU128" s="15" t="s">
        <v>75</v>
      </c>
    </row>
    <row r="129" s="2" customFormat="1">
      <c r="A129" s="36"/>
      <c r="B129" s="37"/>
      <c r="C129" s="38"/>
      <c r="D129" s="201" t="s">
        <v>148</v>
      </c>
      <c r="E129" s="38"/>
      <c r="F129" s="202" t="s">
        <v>237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148</v>
      </c>
      <c r="AU129" s="15" t="s">
        <v>75</v>
      </c>
    </row>
    <row r="130" s="10" customFormat="1">
      <c r="A130" s="10"/>
      <c r="B130" s="203"/>
      <c r="C130" s="204"/>
      <c r="D130" s="196" t="s">
        <v>172</v>
      </c>
      <c r="E130" s="205" t="s">
        <v>28</v>
      </c>
      <c r="F130" s="206" t="s">
        <v>669</v>
      </c>
      <c r="G130" s="204"/>
      <c r="H130" s="207">
        <v>470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3" t="s">
        <v>172</v>
      </c>
      <c r="AU130" s="213" t="s">
        <v>75</v>
      </c>
      <c r="AV130" s="10" t="s">
        <v>84</v>
      </c>
      <c r="AW130" s="10" t="s">
        <v>36</v>
      </c>
      <c r="AX130" s="10" t="s">
        <v>82</v>
      </c>
      <c r="AY130" s="213" t="s">
        <v>144</v>
      </c>
    </row>
    <row r="131" s="2" customFormat="1" ht="21.75" customHeight="1">
      <c r="A131" s="36"/>
      <c r="B131" s="37"/>
      <c r="C131" s="214" t="s">
        <v>239</v>
      </c>
      <c r="D131" s="214" t="s">
        <v>175</v>
      </c>
      <c r="E131" s="215" t="s">
        <v>240</v>
      </c>
      <c r="F131" s="216" t="s">
        <v>241</v>
      </c>
      <c r="G131" s="217" t="s">
        <v>198</v>
      </c>
      <c r="H131" s="218">
        <v>40</v>
      </c>
      <c r="I131" s="219"/>
      <c r="J131" s="220">
        <f>ROUND(I131*H131,2)</f>
        <v>0</v>
      </c>
      <c r="K131" s="216" t="s">
        <v>28</v>
      </c>
      <c r="L131" s="221"/>
      <c r="M131" s="222" t="s">
        <v>28</v>
      </c>
      <c r="N131" s="223" t="s">
        <v>46</v>
      </c>
      <c r="O131" s="82"/>
      <c r="P131" s="192">
        <f>O131*H131</f>
        <v>0</v>
      </c>
      <c r="Q131" s="192">
        <v>0.0015</v>
      </c>
      <c r="R131" s="192">
        <f>Q131*H131</f>
        <v>0.059999999999999998</v>
      </c>
      <c r="S131" s="192">
        <v>0</v>
      </c>
      <c r="T131" s="19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4" t="s">
        <v>179</v>
      </c>
      <c r="AT131" s="194" t="s">
        <v>175</v>
      </c>
      <c r="AU131" s="194" t="s">
        <v>75</v>
      </c>
      <c r="AY131" s="15" t="s">
        <v>144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5" t="s">
        <v>82</v>
      </c>
      <c r="BK131" s="195">
        <f>ROUND(I131*H131,2)</f>
        <v>0</v>
      </c>
      <c r="BL131" s="15" t="s">
        <v>143</v>
      </c>
      <c r="BM131" s="194" t="s">
        <v>670</v>
      </c>
    </row>
    <row r="132" s="2" customFormat="1">
      <c r="A132" s="36"/>
      <c r="B132" s="37"/>
      <c r="C132" s="38"/>
      <c r="D132" s="196" t="s">
        <v>146</v>
      </c>
      <c r="E132" s="38"/>
      <c r="F132" s="197" t="s">
        <v>241</v>
      </c>
      <c r="G132" s="38"/>
      <c r="H132" s="38"/>
      <c r="I132" s="198"/>
      <c r="J132" s="38"/>
      <c r="K132" s="38"/>
      <c r="L132" s="42"/>
      <c r="M132" s="199"/>
      <c r="N132" s="200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146</v>
      </c>
      <c r="AU132" s="15" t="s">
        <v>75</v>
      </c>
    </row>
    <row r="133" s="2" customFormat="1" ht="16.5" customHeight="1">
      <c r="A133" s="36"/>
      <c r="B133" s="37"/>
      <c r="C133" s="214" t="s">
        <v>243</v>
      </c>
      <c r="D133" s="214" t="s">
        <v>175</v>
      </c>
      <c r="E133" s="215" t="s">
        <v>244</v>
      </c>
      <c r="F133" s="216" t="s">
        <v>245</v>
      </c>
      <c r="G133" s="217" t="s">
        <v>198</v>
      </c>
      <c r="H133" s="218">
        <v>100</v>
      </c>
      <c r="I133" s="219"/>
      <c r="J133" s="220">
        <f>ROUND(I133*H133,2)</f>
        <v>0</v>
      </c>
      <c r="K133" s="216" t="s">
        <v>28</v>
      </c>
      <c r="L133" s="221"/>
      <c r="M133" s="222" t="s">
        <v>28</v>
      </c>
      <c r="N133" s="223" t="s">
        <v>46</v>
      </c>
      <c r="O133" s="82"/>
      <c r="P133" s="192">
        <f>O133*H133</f>
        <v>0</v>
      </c>
      <c r="Q133" s="192">
        <v>0.0015</v>
      </c>
      <c r="R133" s="192">
        <f>Q133*H133</f>
        <v>0.14999999999999999</v>
      </c>
      <c r="S133" s="192">
        <v>0</v>
      </c>
      <c r="T133" s="19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4" t="s">
        <v>179</v>
      </c>
      <c r="AT133" s="194" t="s">
        <v>175</v>
      </c>
      <c r="AU133" s="194" t="s">
        <v>75</v>
      </c>
      <c r="AY133" s="15" t="s">
        <v>144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5" t="s">
        <v>82</v>
      </c>
      <c r="BK133" s="195">
        <f>ROUND(I133*H133,2)</f>
        <v>0</v>
      </c>
      <c r="BL133" s="15" t="s">
        <v>143</v>
      </c>
      <c r="BM133" s="194" t="s">
        <v>671</v>
      </c>
    </row>
    <row r="134" s="2" customFormat="1">
      <c r="A134" s="36"/>
      <c r="B134" s="37"/>
      <c r="C134" s="38"/>
      <c r="D134" s="196" t="s">
        <v>146</v>
      </c>
      <c r="E134" s="38"/>
      <c r="F134" s="197" t="s">
        <v>245</v>
      </c>
      <c r="G134" s="38"/>
      <c r="H134" s="38"/>
      <c r="I134" s="198"/>
      <c r="J134" s="38"/>
      <c r="K134" s="38"/>
      <c r="L134" s="42"/>
      <c r="M134" s="199"/>
      <c r="N134" s="200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146</v>
      </c>
      <c r="AU134" s="15" t="s">
        <v>75</v>
      </c>
    </row>
    <row r="135" s="2" customFormat="1" ht="16.5" customHeight="1">
      <c r="A135" s="36"/>
      <c r="B135" s="37"/>
      <c r="C135" s="214" t="s">
        <v>247</v>
      </c>
      <c r="D135" s="214" t="s">
        <v>175</v>
      </c>
      <c r="E135" s="215" t="s">
        <v>248</v>
      </c>
      <c r="F135" s="216" t="s">
        <v>249</v>
      </c>
      <c r="G135" s="217" t="s">
        <v>198</v>
      </c>
      <c r="H135" s="218">
        <v>90</v>
      </c>
      <c r="I135" s="219"/>
      <c r="J135" s="220">
        <f>ROUND(I135*H135,2)</f>
        <v>0</v>
      </c>
      <c r="K135" s="216" t="s">
        <v>28</v>
      </c>
      <c r="L135" s="221"/>
      <c r="M135" s="222" t="s">
        <v>28</v>
      </c>
      <c r="N135" s="223" t="s">
        <v>46</v>
      </c>
      <c r="O135" s="82"/>
      <c r="P135" s="192">
        <f>O135*H135</f>
        <v>0</v>
      </c>
      <c r="Q135" s="192">
        <v>0.0015</v>
      </c>
      <c r="R135" s="192">
        <f>Q135*H135</f>
        <v>0.13500000000000001</v>
      </c>
      <c r="S135" s="192">
        <v>0</v>
      </c>
      <c r="T135" s="19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4" t="s">
        <v>179</v>
      </c>
      <c r="AT135" s="194" t="s">
        <v>175</v>
      </c>
      <c r="AU135" s="194" t="s">
        <v>75</v>
      </c>
      <c r="AY135" s="15" t="s">
        <v>144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5" t="s">
        <v>82</v>
      </c>
      <c r="BK135" s="195">
        <f>ROUND(I135*H135,2)</f>
        <v>0</v>
      </c>
      <c r="BL135" s="15" t="s">
        <v>143</v>
      </c>
      <c r="BM135" s="194" t="s">
        <v>672</v>
      </c>
    </row>
    <row r="136" s="2" customFormat="1">
      <c r="A136" s="36"/>
      <c r="B136" s="37"/>
      <c r="C136" s="38"/>
      <c r="D136" s="196" t="s">
        <v>146</v>
      </c>
      <c r="E136" s="38"/>
      <c r="F136" s="197" t="s">
        <v>249</v>
      </c>
      <c r="G136" s="38"/>
      <c r="H136" s="38"/>
      <c r="I136" s="198"/>
      <c r="J136" s="38"/>
      <c r="K136" s="38"/>
      <c r="L136" s="42"/>
      <c r="M136" s="199"/>
      <c r="N136" s="200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146</v>
      </c>
      <c r="AU136" s="15" t="s">
        <v>75</v>
      </c>
    </row>
    <row r="137" s="2" customFormat="1" ht="16.5" customHeight="1">
      <c r="A137" s="36"/>
      <c r="B137" s="37"/>
      <c r="C137" s="214" t="s">
        <v>251</v>
      </c>
      <c r="D137" s="214" t="s">
        <v>175</v>
      </c>
      <c r="E137" s="215" t="s">
        <v>252</v>
      </c>
      <c r="F137" s="216" t="s">
        <v>253</v>
      </c>
      <c r="G137" s="217" t="s">
        <v>198</v>
      </c>
      <c r="H137" s="218">
        <v>40</v>
      </c>
      <c r="I137" s="219"/>
      <c r="J137" s="220">
        <f>ROUND(I137*H137,2)</f>
        <v>0</v>
      </c>
      <c r="K137" s="216" t="s">
        <v>28</v>
      </c>
      <c r="L137" s="221"/>
      <c r="M137" s="222" t="s">
        <v>28</v>
      </c>
      <c r="N137" s="223" t="s">
        <v>46</v>
      </c>
      <c r="O137" s="82"/>
      <c r="P137" s="192">
        <f>O137*H137</f>
        <v>0</v>
      </c>
      <c r="Q137" s="192">
        <v>0.0015</v>
      </c>
      <c r="R137" s="192">
        <f>Q137*H137</f>
        <v>0.059999999999999998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179</v>
      </c>
      <c r="AT137" s="194" t="s">
        <v>175</v>
      </c>
      <c r="AU137" s="194" t="s">
        <v>75</v>
      </c>
      <c r="AY137" s="15" t="s">
        <v>144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82</v>
      </c>
      <c r="BK137" s="195">
        <f>ROUND(I137*H137,2)</f>
        <v>0</v>
      </c>
      <c r="BL137" s="15" t="s">
        <v>143</v>
      </c>
      <c r="BM137" s="194" t="s">
        <v>673</v>
      </c>
    </row>
    <row r="138" s="2" customFormat="1">
      <c r="A138" s="36"/>
      <c r="B138" s="37"/>
      <c r="C138" s="38"/>
      <c r="D138" s="196" t="s">
        <v>146</v>
      </c>
      <c r="E138" s="38"/>
      <c r="F138" s="197" t="s">
        <v>253</v>
      </c>
      <c r="G138" s="38"/>
      <c r="H138" s="38"/>
      <c r="I138" s="198"/>
      <c r="J138" s="38"/>
      <c r="K138" s="38"/>
      <c r="L138" s="42"/>
      <c r="M138" s="199"/>
      <c r="N138" s="20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146</v>
      </c>
      <c r="AU138" s="15" t="s">
        <v>75</v>
      </c>
    </row>
    <row r="139" s="2" customFormat="1" ht="21.75" customHeight="1">
      <c r="A139" s="36"/>
      <c r="B139" s="37"/>
      <c r="C139" s="214" t="s">
        <v>255</v>
      </c>
      <c r="D139" s="214" t="s">
        <v>175</v>
      </c>
      <c r="E139" s="215" t="s">
        <v>256</v>
      </c>
      <c r="F139" s="216" t="s">
        <v>257</v>
      </c>
      <c r="G139" s="217" t="s">
        <v>198</v>
      </c>
      <c r="H139" s="218">
        <v>60</v>
      </c>
      <c r="I139" s="219"/>
      <c r="J139" s="220">
        <f>ROUND(I139*H139,2)</f>
        <v>0</v>
      </c>
      <c r="K139" s="216" t="s">
        <v>28</v>
      </c>
      <c r="L139" s="221"/>
      <c r="M139" s="222" t="s">
        <v>28</v>
      </c>
      <c r="N139" s="223" t="s">
        <v>46</v>
      </c>
      <c r="O139" s="82"/>
      <c r="P139" s="192">
        <f>O139*H139</f>
        <v>0</v>
      </c>
      <c r="Q139" s="192">
        <v>0.0015</v>
      </c>
      <c r="R139" s="192">
        <f>Q139*H139</f>
        <v>0.089999999999999997</v>
      </c>
      <c r="S139" s="192">
        <v>0</v>
      </c>
      <c r="T139" s="19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4" t="s">
        <v>179</v>
      </c>
      <c r="AT139" s="194" t="s">
        <v>175</v>
      </c>
      <c r="AU139" s="194" t="s">
        <v>75</v>
      </c>
      <c r="AY139" s="15" t="s">
        <v>144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5" t="s">
        <v>82</v>
      </c>
      <c r="BK139" s="195">
        <f>ROUND(I139*H139,2)</f>
        <v>0</v>
      </c>
      <c r="BL139" s="15" t="s">
        <v>143</v>
      </c>
      <c r="BM139" s="194" t="s">
        <v>674</v>
      </c>
    </row>
    <row r="140" s="2" customFormat="1">
      <c r="A140" s="36"/>
      <c r="B140" s="37"/>
      <c r="C140" s="38"/>
      <c r="D140" s="196" t="s">
        <v>146</v>
      </c>
      <c r="E140" s="38"/>
      <c r="F140" s="197" t="s">
        <v>257</v>
      </c>
      <c r="G140" s="38"/>
      <c r="H140" s="38"/>
      <c r="I140" s="198"/>
      <c r="J140" s="38"/>
      <c r="K140" s="38"/>
      <c r="L140" s="42"/>
      <c r="M140" s="199"/>
      <c r="N140" s="200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146</v>
      </c>
      <c r="AU140" s="15" t="s">
        <v>75</v>
      </c>
    </row>
    <row r="141" s="2" customFormat="1" ht="16.5" customHeight="1">
      <c r="A141" s="36"/>
      <c r="B141" s="37"/>
      <c r="C141" s="214" t="s">
        <v>7</v>
      </c>
      <c r="D141" s="214" t="s">
        <v>175</v>
      </c>
      <c r="E141" s="215" t="s">
        <v>259</v>
      </c>
      <c r="F141" s="216" t="s">
        <v>260</v>
      </c>
      <c r="G141" s="217" t="s">
        <v>198</v>
      </c>
      <c r="H141" s="218">
        <v>60</v>
      </c>
      <c r="I141" s="219"/>
      <c r="J141" s="220">
        <f>ROUND(I141*H141,2)</f>
        <v>0</v>
      </c>
      <c r="K141" s="216" t="s">
        <v>28</v>
      </c>
      <c r="L141" s="221"/>
      <c r="M141" s="222" t="s">
        <v>28</v>
      </c>
      <c r="N141" s="223" t="s">
        <v>46</v>
      </c>
      <c r="O141" s="82"/>
      <c r="P141" s="192">
        <f>O141*H141</f>
        <v>0</v>
      </c>
      <c r="Q141" s="192">
        <v>0.0015</v>
      </c>
      <c r="R141" s="192">
        <f>Q141*H141</f>
        <v>0.089999999999999997</v>
      </c>
      <c r="S141" s="192">
        <v>0</v>
      </c>
      <c r="T141" s="19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4" t="s">
        <v>179</v>
      </c>
      <c r="AT141" s="194" t="s">
        <v>175</v>
      </c>
      <c r="AU141" s="194" t="s">
        <v>75</v>
      </c>
      <c r="AY141" s="15" t="s">
        <v>144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5" t="s">
        <v>82</v>
      </c>
      <c r="BK141" s="195">
        <f>ROUND(I141*H141,2)</f>
        <v>0</v>
      </c>
      <c r="BL141" s="15" t="s">
        <v>143</v>
      </c>
      <c r="BM141" s="194" t="s">
        <v>675</v>
      </c>
    </row>
    <row r="142" s="2" customFormat="1">
      <c r="A142" s="36"/>
      <c r="B142" s="37"/>
      <c r="C142" s="38"/>
      <c r="D142" s="196" t="s">
        <v>146</v>
      </c>
      <c r="E142" s="38"/>
      <c r="F142" s="197" t="s">
        <v>260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146</v>
      </c>
      <c r="AU142" s="15" t="s">
        <v>75</v>
      </c>
    </row>
    <row r="143" s="2" customFormat="1" ht="21.75" customHeight="1">
      <c r="A143" s="36"/>
      <c r="B143" s="37"/>
      <c r="C143" s="214" t="s">
        <v>262</v>
      </c>
      <c r="D143" s="214" t="s">
        <v>175</v>
      </c>
      <c r="E143" s="215" t="s">
        <v>263</v>
      </c>
      <c r="F143" s="216" t="s">
        <v>264</v>
      </c>
      <c r="G143" s="217" t="s">
        <v>198</v>
      </c>
      <c r="H143" s="218">
        <v>40</v>
      </c>
      <c r="I143" s="219"/>
      <c r="J143" s="220">
        <f>ROUND(I143*H143,2)</f>
        <v>0</v>
      </c>
      <c r="K143" s="216" t="s">
        <v>28</v>
      </c>
      <c r="L143" s="221"/>
      <c r="M143" s="222" t="s">
        <v>28</v>
      </c>
      <c r="N143" s="223" t="s">
        <v>46</v>
      </c>
      <c r="O143" s="82"/>
      <c r="P143" s="192">
        <f>O143*H143</f>
        <v>0</v>
      </c>
      <c r="Q143" s="192">
        <v>0.0015</v>
      </c>
      <c r="R143" s="192">
        <f>Q143*H143</f>
        <v>0.059999999999999998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179</v>
      </c>
      <c r="AT143" s="194" t="s">
        <v>175</v>
      </c>
      <c r="AU143" s="194" t="s">
        <v>75</v>
      </c>
      <c r="AY143" s="15" t="s">
        <v>144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82</v>
      </c>
      <c r="BK143" s="195">
        <f>ROUND(I143*H143,2)</f>
        <v>0</v>
      </c>
      <c r="BL143" s="15" t="s">
        <v>143</v>
      </c>
      <c r="BM143" s="194" t="s">
        <v>676</v>
      </c>
    </row>
    <row r="144" s="2" customFormat="1">
      <c r="A144" s="36"/>
      <c r="B144" s="37"/>
      <c r="C144" s="38"/>
      <c r="D144" s="196" t="s">
        <v>146</v>
      </c>
      <c r="E144" s="38"/>
      <c r="F144" s="197" t="s">
        <v>264</v>
      </c>
      <c r="G144" s="38"/>
      <c r="H144" s="38"/>
      <c r="I144" s="198"/>
      <c r="J144" s="38"/>
      <c r="K144" s="38"/>
      <c r="L144" s="42"/>
      <c r="M144" s="199"/>
      <c r="N144" s="20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146</v>
      </c>
      <c r="AU144" s="15" t="s">
        <v>75</v>
      </c>
    </row>
    <row r="145" s="2" customFormat="1" ht="24.15" customHeight="1">
      <c r="A145" s="36"/>
      <c r="B145" s="37"/>
      <c r="C145" s="214" t="s">
        <v>266</v>
      </c>
      <c r="D145" s="214" t="s">
        <v>175</v>
      </c>
      <c r="E145" s="215" t="s">
        <v>267</v>
      </c>
      <c r="F145" s="216" t="s">
        <v>268</v>
      </c>
      <c r="G145" s="217" t="s">
        <v>198</v>
      </c>
      <c r="H145" s="218">
        <v>40</v>
      </c>
      <c r="I145" s="219"/>
      <c r="J145" s="220">
        <f>ROUND(I145*H145,2)</f>
        <v>0</v>
      </c>
      <c r="K145" s="216" t="s">
        <v>28</v>
      </c>
      <c r="L145" s="221"/>
      <c r="M145" s="222" t="s">
        <v>28</v>
      </c>
      <c r="N145" s="223" t="s">
        <v>46</v>
      </c>
      <c r="O145" s="82"/>
      <c r="P145" s="192">
        <f>O145*H145</f>
        <v>0</v>
      </c>
      <c r="Q145" s="192">
        <v>0.0015</v>
      </c>
      <c r="R145" s="192">
        <f>Q145*H145</f>
        <v>0.059999999999999998</v>
      </c>
      <c r="S145" s="192">
        <v>0</v>
      </c>
      <c r="T145" s="19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4" t="s">
        <v>179</v>
      </c>
      <c r="AT145" s="194" t="s">
        <v>175</v>
      </c>
      <c r="AU145" s="194" t="s">
        <v>75</v>
      </c>
      <c r="AY145" s="15" t="s">
        <v>144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5" t="s">
        <v>82</v>
      </c>
      <c r="BK145" s="195">
        <f>ROUND(I145*H145,2)</f>
        <v>0</v>
      </c>
      <c r="BL145" s="15" t="s">
        <v>143</v>
      </c>
      <c r="BM145" s="194" t="s">
        <v>677</v>
      </c>
    </row>
    <row r="146" s="2" customFormat="1">
      <c r="A146" s="36"/>
      <c r="B146" s="37"/>
      <c r="C146" s="38"/>
      <c r="D146" s="196" t="s">
        <v>146</v>
      </c>
      <c r="E146" s="38"/>
      <c r="F146" s="197" t="s">
        <v>268</v>
      </c>
      <c r="G146" s="38"/>
      <c r="H146" s="38"/>
      <c r="I146" s="198"/>
      <c r="J146" s="38"/>
      <c r="K146" s="38"/>
      <c r="L146" s="42"/>
      <c r="M146" s="199"/>
      <c r="N146" s="200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146</v>
      </c>
      <c r="AU146" s="15" t="s">
        <v>75</v>
      </c>
    </row>
    <row r="147" s="2" customFormat="1" ht="16.5" customHeight="1">
      <c r="A147" s="36"/>
      <c r="B147" s="37"/>
      <c r="C147" s="214" t="s">
        <v>274</v>
      </c>
      <c r="D147" s="214" t="s">
        <v>175</v>
      </c>
      <c r="E147" s="215" t="s">
        <v>271</v>
      </c>
      <c r="F147" s="216" t="s">
        <v>272</v>
      </c>
      <c r="G147" s="217" t="s">
        <v>198</v>
      </c>
      <c r="H147" s="218">
        <v>240</v>
      </c>
      <c r="I147" s="219"/>
      <c r="J147" s="220">
        <f>ROUND(I147*H147,2)</f>
        <v>0</v>
      </c>
      <c r="K147" s="216" t="s">
        <v>28</v>
      </c>
      <c r="L147" s="221"/>
      <c r="M147" s="222" t="s">
        <v>28</v>
      </c>
      <c r="N147" s="223" t="s">
        <v>46</v>
      </c>
      <c r="O147" s="82"/>
      <c r="P147" s="192">
        <f>O147*H147</f>
        <v>0</v>
      </c>
      <c r="Q147" s="192">
        <v>0.0011999999999999999</v>
      </c>
      <c r="R147" s="192">
        <f>Q147*H147</f>
        <v>0.28799999999999998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179</v>
      </c>
      <c r="AT147" s="194" t="s">
        <v>175</v>
      </c>
      <c r="AU147" s="194" t="s">
        <v>75</v>
      </c>
      <c r="AY147" s="15" t="s">
        <v>144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5" t="s">
        <v>82</v>
      </c>
      <c r="BK147" s="195">
        <f>ROUND(I147*H147,2)</f>
        <v>0</v>
      </c>
      <c r="BL147" s="15" t="s">
        <v>143</v>
      </c>
      <c r="BM147" s="194" t="s">
        <v>678</v>
      </c>
    </row>
    <row r="148" s="2" customFormat="1">
      <c r="A148" s="36"/>
      <c r="B148" s="37"/>
      <c r="C148" s="38"/>
      <c r="D148" s="196" t="s">
        <v>146</v>
      </c>
      <c r="E148" s="38"/>
      <c r="F148" s="197" t="s">
        <v>272</v>
      </c>
      <c r="G148" s="38"/>
      <c r="H148" s="38"/>
      <c r="I148" s="198"/>
      <c r="J148" s="38"/>
      <c r="K148" s="38"/>
      <c r="L148" s="42"/>
      <c r="M148" s="199"/>
      <c r="N148" s="200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146</v>
      </c>
      <c r="AU148" s="15" t="s">
        <v>75</v>
      </c>
    </row>
    <row r="149" s="2" customFormat="1" ht="21.75" customHeight="1">
      <c r="A149" s="36"/>
      <c r="B149" s="37"/>
      <c r="C149" s="214" t="s">
        <v>278</v>
      </c>
      <c r="D149" s="214" t="s">
        <v>175</v>
      </c>
      <c r="E149" s="215" t="s">
        <v>275</v>
      </c>
      <c r="F149" s="216" t="s">
        <v>276</v>
      </c>
      <c r="G149" s="217" t="s">
        <v>198</v>
      </c>
      <c r="H149" s="218">
        <v>240</v>
      </c>
      <c r="I149" s="219"/>
      <c r="J149" s="220">
        <f>ROUND(I149*H149,2)</f>
        <v>0</v>
      </c>
      <c r="K149" s="216" t="s">
        <v>28</v>
      </c>
      <c r="L149" s="221"/>
      <c r="M149" s="222" t="s">
        <v>28</v>
      </c>
      <c r="N149" s="223" t="s">
        <v>46</v>
      </c>
      <c r="O149" s="82"/>
      <c r="P149" s="192">
        <f>O149*H149</f>
        <v>0</v>
      </c>
      <c r="Q149" s="192">
        <v>0.0011999999999999999</v>
      </c>
      <c r="R149" s="192">
        <f>Q149*H149</f>
        <v>0.28799999999999998</v>
      </c>
      <c r="S149" s="192">
        <v>0</v>
      </c>
      <c r="T149" s="19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4" t="s">
        <v>179</v>
      </c>
      <c r="AT149" s="194" t="s">
        <v>175</v>
      </c>
      <c r="AU149" s="194" t="s">
        <v>75</v>
      </c>
      <c r="AY149" s="15" t="s">
        <v>144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5" t="s">
        <v>82</v>
      </c>
      <c r="BK149" s="195">
        <f>ROUND(I149*H149,2)</f>
        <v>0</v>
      </c>
      <c r="BL149" s="15" t="s">
        <v>143</v>
      </c>
      <c r="BM149" s="194" t="s">
        <v>679</v>
      </c>
    </row>
    <row r="150" s="2" customFormat="1">
      <c r="A150" s="36"/>
      <c r="B150" s="37"/>
      <c r="C150" s="38"/>
      <c r="D150" s="196" t="s">
        <v>146</v>
      </c>
      <c r="E150" s="38"/>
      <c r="F150" s="197" t="s">
        <v>276</v>
      </c>
      <c r="G150" s="38"/>
      <c r="H150" s="38"/>
      <c r="I150" s="198"/>
      <c r="J150" s="38"/>
      <c r="K150" s="38"/>
      <c r="L150" s="42"/>
      <c r="M150" s="199"/>
      <c r="N150" s="200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146</v>
      </c>
      <c r="AU150" s="15" t="s">
        <v>75</v>
      </c>
    </row>
    <row r="151" s="2" customFormat="1" ht="21.75" customHeight="1">
      <c r="A151" s="36"/>
      <c r="B151" s="37"/>
      <c r="C151" s="214" t="s">
        <v>282</v>
      </c>
      <c r="D151" s="214" t="s">
        <v>175</v>
      </c>
      <c r="E151" s="215" t="s">
        <v>279</v>
      </c>
      <c r="F151" s="216" t="s">
        <v>280</v>
      </c>
      <c r="G151" s="217" t="s">
        <v>198</v>
      </c>
      <c r="H151" s="218">
        <v>520</v>
      </c>
      <c r="I151" s="219"/>
      <c r="J151" s="220">
        <f>ROUND(I151*H151,2)</f>
        <v>0</v>
      </c>
      <c r="K151" s="216" t="s">
        <v>28</v>
      </c>
      <c r="L151" s="221"/>
      <c r="M151" s="222" t="s">
        <v>28</v>
      </c>
      <c r="N151" s="223" t="s">
        <v>46</v>
      </c>
      <c r="O151" s="82"/>
      <c r="P151" s="192">
        <f>O151*H151</f>
        <v>0</v>
      </c>
      <c r="Q151" s="192">
        <v>0.0011999999999999999</v>
      </c>
      <c r="R151" s="192">
        <f>Q151*H151</f>
        <v>0.624</v>
      </c>
      <c r="S151" s="192">
        <v>0</v>
      </c>
      <c r="T151" s="19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4" t="s">
        <v>179</v>
      </c>
      <c r="AT151" s="194" t="s">
        <v>175</v>
      </c>
      <c r="AU151" s="194" t="s">
        <v>75</v>
      </c>
      <c r="AY151" s="15" t="s">
        <v>144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5" t="s">
        <v>82</v>
      </c>
      <c r="BK151" s="195">
        <f>ROUND(I151*H151,2)</f>
        <v>0</v>
      </c>
      <c r="BL151" s="15" t="s">
        <v>143</v>
      </c>
      <c r="BM151" s="194" t="s">
        <v>680</v>
      </c>
    </row>
    <row r="152" s="2" customFormat="1">
      <c r="A152" s="36"/>
      <c r="B152" s="37"/>
      <c r="C152" s="38"/>
      <c r="D152" s="196" t="s">
        <v>146</v>
      </c>
      <c r="E152" s="38"/>
      <c r="F152" s="197" t="s">
        <v>280</v>
      </c>
      <c r="G152" s="38"/>
      <c r="H152" s="38"/>
      <c r="I152" s="198"/>
      <c r="J152" s="38"/>
      <c r="K152" s="38"/>
      <c r="L152" s="42"/>
      <c r="M152" s="199"/>
      <c r="N152" s="200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146</v>
      </c>
      <c r="AU152" s="15" t="s">
        <v>75</v>
      </c>
    </row>
    <row r="153" s="2" customFormat="1" ht="16.5" customHeight="1">
      <c r="A153" s="36"/>
      <c r="B153" s="37"/>
      <c r="C153" s="214" t="s">
        <v>286</v>
      </c>
      <c r="D153" s="214" t="s">
        <v>175</v>
      </c>
      <c r="E153" s="215" t="s">
        <v>283</v>
      </c>
      <c r="F153" s="216" t="s">
        <v>284</v>
      </c>
      <c r="G153" s="217" t="s">
        <v>198</v>
      </c>
      <c r="H153" s="218">
        <v>560</v>
      </c>
      <c r="I153" s="219"/>
      <c r="J153" s="220">
        <f>ROUND(I153*H153,2)</f>
        <v>0</v>
      </c>
      <c r="K153" s="216" t="s">
        <v>28</v>
      </c>
      <c r="L153" s="221"/>
      <c r="M153" s="222" t="s">
        <v>28</v>
      </c>
      <c r="N153" s="223" t="s">
        <v>46</v>
      </c>
      <c r="O153" s="82"/>
      <c r="P153" s="192">
        <f>O153*H153</f>
        <v>0</v>
      </c>
      <c r="Q153" s="192">
        <v>0.0011999999999999999</v>
      </c>
      <c r="R153" s="192">
        <f>Q153*H153</f>
        <v>0.67199999999999993</v>
      </c>
      <c r="S153" s="192">
        <v>0</v>
      </c>
      <c r="T153" s="19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4" t="s">
        <v>179</v>
      </c>
      <c r="AT153" s="194" t="s">
        <v>175</v>
      </c>
      <c r="AU153" s="194" t="s">
        <v>75</v>
      </c>
      <c r="AY153" s="15" t="s">
        <v>144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5" t="s">
        <v>82</v>
      </c>
      <c r="BK153" s="195">
        <f>ROUND(I153*H153,2)</f>
        <v>0</v>
      </c>
      <c r="BL153" s="15" t="s">
        <v>143</v>
      </c>
      <c r="BM153" s="194" t="s">
        <v>681</v>
      </c>
    </row>
    <row r="154" s="2" customFormat="1">
      <c r="A154" s="36"/>
      <c r="B154" s="37"/>
      <c r="C154" s="38"/>
      <c r="D154" s="196" t="s">
        <v>146</v>
      </c>
      <c r="E154" s="38"/>
      <c r="F154" s="197" t="s">
        <v>284</v>
      </c>
      <c r="G154" s="38"/>
      <c r="H154" s="38"/>
      <c r="I154" s="198"/>
      <c r="J154" s="38"/>
      <c r="K154" s="38"/>
      <c r="L154" s="42"/>
      <c r="M154" s="199"/>
      <c r="N154" s="200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146</v>
      </c>
      <c r="AU154" s="15" t="s">
        <v>75</v>
      </c>
    </row>
    <row r="155" s="2" customFormat="1" ht="16.5" customHeight="1">
      <c r="A155" s="36"/>
      <c r="B155" s="37"/>
      <c r="C155" s="214" t="s">
        <v>290</v>
      </c>
      <c r="D155" s="214" t="s">
        <v>175</v>
      </c>
      <c r="E155" s="215" t="s">
        <v>287</v>
      </c>
      <c r="F155" s="216" t="s">
        <v>288</v>
      </c>
      <c r="G155" s="217" t="s">
        <v>198</v>
      </c>
      <c r="H155" s="218">
        <v>320</v>
      </c>
      <c r="I155" s="219"/>
      <c r="J155" s="220">
        <f>ROUND(I155*H155,2)</f>
        <v>0</v>
      </c>
      <c r="K155" s="216" t="s">
        <v>28</v>
      </c>
      <c r="L155" s="221"/>
      <c r="M155" s="222" t="s">
        <v>28</v>
      </c>
      <c r="N155" s="223" t="s">
        <v>46</v>
      </c>
      <c r="O155" s="82"/>
      <c r="P155" s="192">
        <f>O155*H155</f>
        <v>0</v>
      </c>
      <c r="Q155" s="192">
        <v>0.0011999999999999999</v>
      </c>
      <c r="R155" s="192">
        <f>Q155*H155</f>
        <v>0.38399999999999995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179</v>
      </c>
      <c r="AT155" s="194" t="s">
        <v>175</v>
      </c>
      <c r="AU155" s="194" t="s">
        <v>75</v>
      </c>
      <c r="AY155" s="15" t="s">
        <v>144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5" t="s">
        <v>82</v>
      </c>
      <c r="BK155" s="195">
        <f>ROUND(I155*H155,2)</f>
        <v>0</v>
      </c>
      <c r="BL155" s="15" t="s">
        <v>143</v>
      </c>
      <c r="BM155" s="194" t="s">
        <v>682</v>
      </c>
    </row>
    <row r="156" s="2" customFormat="1">
      <c r="A156" s="36"/>
      <c r="B156" s="37"/>
      <c r="C156" s="38"/>
      <c r="D156" s="196" t="s">
        <v>146</v>
      </c>
      <c r="E156" s="38"/>
      <c r="F156" s="197" t="s">
        <v>288</v>
      </c>
      <c r="G156" s="38"/>
      <c r="H156" s="38"/>
      <c r="I156" s="198"/>
      <c r="J156" s="38"/>
      <c r="K156" s="38"/>
      <c r="L156" s="42"/>
      <c r="M156" s="199"/>
      <c r="N156" s="200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146</v>
      </c>
      <c r="AU156" s="15" t="s">
        <v>75</v>
      </c>
    </row>
    <row r="157" s="2" customFormat="1" ht="21.75" customHeight="1">
      <c r="A157" s="36"/>
      <c r="B157" s="37"/>
      <c r="C157" s="214" t="s">
        <v>294</v>
      </c>
      <c r="D157" s="214" t="s">
        <v>175</v>
      </c>
      <c r="E157" s="215" t="s">
        <v>291</v>
      </c>
      <c r="F157" s="216" t="s">
        <v>292</v>
      </c>
      <c r="G157" s="217" t="s">
        <v>198</v>
      </c>
      <c r="H157" s="218">
        <v>200</v>
      </c>
      <c r="I157" s="219"/>
      <c r="J157" s="220">
        <f>ROUND(I157*H157,2)</f>
        <v>0</v>
      </c>
      <c r="K157" s="216" t="s">
        <v>28</v>
      </c>
      <c r="L157" s="221"/>
      <c r="M157" s="222" t="s">
        <v>28</v>
      </c>
      <c r="N157" s="223" t="s">
        <v>46</v>
      </c>
      <c r="O157" s="82"/>
      <c r="P157" s="192">
        <f>O157*H157</f>
        <v>0</v>
      </c>
      <c r="Q157" s="192">
        <v>0.0011999999999999999</v>
      </c>
      <c r="R157" s="192">
        <f>Q157*H157</f>
        <v>0.23999999999999999</v>
      </c>
      <c r="S157" s="192">
        <v>0</v>
      </c>
      <c r="T157" s="19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4" t="s">
        <v>179</v>
      </c>
      <c r="AT157" s="194" t="s">
        <v>175</v>
      </c>
      <c r="AU157" s="194" t="s">
        <v>75</v>
      </c>
      <c r="AY157" s="15" t="s">
        <v>144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5" t="s">
        <v>82</v>
      </c>
      <c r="BK157" s="195">
        <f>ROUND(I157*H157,2)</f>
        <v>0</v>
      </c>
      <c r="BL157" s="15" t="s">
        <v>143</v>
      </c>
      <c r="BM157" s="194" t="s">
        <v>683</v>
      </c>
    </row>
    <row r="158" s="2" customFormat="1">
      <c r="A158" s="36"/>
      <c r="B158" s="37"/>
      <c r="C158" s="38"/>
      <c r="D158" s="196" t="s">
        <v>146</v>
      </c>
      <c r="E158" s="38"/>
      <c r="F158" s="197" t="s">
        <v>292</v>
      </c>
      <c r="G158" s="38"/>
      <c r="H158" s="38"/>
      <c r="I158" s="198"/>
      <c r="J158" s="38"/>
      <c r="K158" s="38"/>
      <c r="L158" s="42"/>
      <c r="M158" s="199"/>
      <c r="N158" s="200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146</v>
      </c>
      <c r="AU158" s="15" t="s">
        <v>75</v>
      </c>
    </row>
    <row r="159" s="2" customFormat="1" ht="16.5" customHeight="1">
      <c r="A159" s="36"/>
      <c r="B159" s="37"/>
      <c r="C159" s="214" t="s">
        <v>298</v>
      </c>
      <c r="D159" s="214" t="s">
        <v>175</v>
      </c>
      <c r="E159" s="215" t="s">
        <v>295</v>
      </c>
      <c r="F159" s="216" t="s">
        <v>296</v>
      </c>
      <c r="G159" s="217" t="s">
        <v>198</v>
      </c>
      <c r="H159" s="218">
        <v>200</v>
      </c>
      <c r="I159" s="219"/>
      <c r="J159" s="220">
        <f>ROUND(I159*H159,2)</f>
        <v>0</v>
      </c>
      <c r="K159" s="216" t="s">
        <v>28</v>
      </c>
      <c r="L159" s="221"/>
      <c r="M159" s="222" t="s">
        <v>28</v>
      </c>
      <c r="N159" s="223" t="s">
        <v>46</v>
      </c>
      <c r="O159" s="82"/>
      <c r="P159" s="192">
        <f>O159*H159</f>
        <v>0</v>
      </c>
      <c r="Q159" s="192">
        <v>0.0011999999999999999</v>
      </c>
      <c r="R159" s="192">
        <f>Q159*H159</f>
        <v>0.23999999999999999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179</v>
      </c>
      <c r="AT159" s="194" t="s">
        <v>175</v>
      </c>
      <c r="AU159" s="194" t="s">
        <v>75</v>
      </c>
      <c r="AY159" s="15" t="s">
        <v>144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5" t="s">
        <v>82</v>
      </c>
      <c r="BK159" s="195">
        <f>ROUND(I159*H159,2)</f>
        <v>0</v>
      </c>
      <c r="BL159" s="15" t="s">
        <v>143</v>
      </c>
      <c r="BM159" s="194" t="s">
        <v>684</v>
      </c>
    </row>
    <row r="160" s="2" customFormat="1">
      <c r="A160" s="36"/>
      <c r="B160" s="37"/>
      <c r="C160" s="38"/>
      <c r="D160" s="196" t="s">
        <v>146</v>
      </c>
      <c r="E160" s="38"/>
      <c r="F160" s="197" t="s">
        <v>296</v>
      </c>
      <c r="G160" s="38"/>
      <c r="H160" s="38"/>
      <c r="I160" s="198"/>
      <c r="J160" s="38"/>
      <c r="K160" s="38"/>
      <c r="L160" s="42"/>
      <c r="M160" s="199"/>
      <c r="N160" s="200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146</v>
      </c>
      <c r="AU160" s="15" t="s">
        <v>75</v>
      </c>
    </row>
    <row r="161" s="2" customFormat="1" ht="33" customHeight="1">
      <c r="A161" s="36"/>
      <c r="B161" s="37"/>
      <c r="C161" s="183" t="s">
        <v>305</v>
      </c>
      <c r="D161" s="183" t="s">
        <v>138</v>
      </c>
      <c r="E161" s="184" t="s">
        <v>299</v>
      </c>
      <c r="F161" s="185" t="s">
        <v>300</v>
      </c>
      <c r="G161" s="186" t="s">
        <v>198</v>
      </c>
      <c r="H161" s="187">
        <v>470</v>
      </c>
      <c r="I161" s="188"/>
      <c r="J161" s="189">
        <f>ROUND(I161*H161,2)</f>
        <v>0</v>
      </c>
      <c r="K161" s="185" t="s">
        <v>142</v>
      </c>
      <c r="L161" s="42"/>
      <c r="M161" s="190" t="s">
        <v>28</v>
      </c>
      <c r="N161" s="191" t="s">
        <v>46</v>
      </c>
      <c r="O161" s="82"/>
      <c r="P161" s="192">
        <f>O161*H161</f>
        <v>0</v>
      </c>
      <c r="Q161" s="192">
        <v>5.1999999999999997E-05</v>
      </c>
      <c r="R161" s="192">
        <f>Q161*H161</f>
        <v>0.02444</v>
      </c>
      <c r="S161" s="192">
        <v>0</v>
      </c>
      <c r="T161" s="19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4" t="s">
        <v>143</v>
      </c>
      <c r="AT161" s="194" t="s">
        <v>138</v>
      </c>
      <c r="AU161" s="194" t="s">
        <v>75</v>
      </c>
      <c r="AY161" s="15" t="s">
        <v>144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5" t="s">
        <v>82</v>
      </c>
      <c r="BK161" s="195">
        <f>ROUND(I161*H161,2)</f>
        <v>0</v>
      </c>
      <c r="BL161" s="15" t="s">
        <v>143</v>
      </c>
      <c r="BM161" s="194" t="s">
        <v>685</v>
      </c>
    </row>
    <row r="162" s="2" customFormat="1">
      <c r="A162" s="36"/>
      <c r="B162" s="37"/>
      <c r="C162" s="38"/>
      <c r="D162" s="196" t="s">
        <v>146</v>
      </c>
      <c r="E162" s="38"/>
      <c r="F162" s="197" t="s">
        <v>302</v>
      </c>
      <c r="G162" s="38"/>
      <c r="H162" s="38"/>
      <c r="I162" s="198"/>
      <c r="J162" s="38"/>
      <c r="K162" s="38"/>
      <c r="L162" s="42"/>
      <c r="M162" s="199"/>
      <c r="N162" s="200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146</v>
      </c>
      <c r="AU162" s="15" t="s">
        <v>75</v>
      </c>
    </row>
    <row r="163" s="2" customFormat="1">
      <c r="A163" s="36"/>
      <c r="B163" s="37"/>
      <c r="C163" s="38"/>
      <c r="D163" s="201" t="s">
        <v>148</v>
      </c>
      <c r="E163" s="38"/>
      <c r="F163" s="202" t="s">
        <v>303</v>
      </c>
      <c r="G163" s="38"/>
      <c r="H163" s="38"/>
      <c r="I163" s="198"/>
      <c r="J163" s="38"/>
      <c r="K163" s="38"/>
      <c r="L163" s="42"/>
      <c r="M163" s="199"/>
      <c r="N163" s="20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148</v>
      </c>
      <c r="AU163" s="15" t="s">
        <v>75</v>
      </c>
    </row>
    <row r="164" s="10" customFormat="1">
      <c r="A164" s="10"/>
      <c r="B164" s="203"/>
      <c r="C164" s="204"/>
      <c r="D164" s="196" t="s">
        <v>172</v>
      </c>
      <c r="E164" s="205" t="s">
        <v>28</v>
      </c>
      <c r="F164" s="206" t="s">
        <v>686</v>
      </c>
      <c r="G164" s="204"/>
      <c r="H164" s="207">
        <v>470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3" t="s">
        <v>172</v>
      </c>
      <c r="AU164" s="213" t="s">
        <v>75</v>
      </c>
      <c r="AV164" s="10" t="s">
        <v>84</v>
      </c>
      <c r="AW164" s="10" t="s">
        <v>36</v>
      </c>
      <c r="AX164" s="10" t="s">
        <v>82</v>
      </c>
      <c r="AY164" s="213" t="s">
        <v>144</v>
      </c>
    </row>
    <row r="165" s="2" customFormat="1" ht="21.75" customHeight="1">
      <c r="A165" s="36"/>
      <c r="B165" s="37"/>
      <c r="C165" s="214" t="s">
        <v>313</v>
      </c>
      <c r="D165" s="214" t="s">
        <v>175</v>
      </c>
      <c r="E165" s="215" t="s">
        <v>306</v>
      </c>
      <c r="F165" s="216" t="s">
        <v>307</v>
      </c>
      <c r="G165" s="217" t="s">
        <v>198</v>
      </c>
      <c r="H165" s="218">
        <v>470</v>
      </c>
      <c r="I165" s="219"/>
      <c r="J165" s="220">
        <f>ROUND(I165*H165,2)</f>
        <v>0</v>
      </c>
      <c r="K165" s="216" t="s">
        <v>308</v>
      </c>
      <c r="L165" s="221"/>
      <c r="M165" s="222" t="s">
        <v>28</v>
      </c>
      <c r="N165" s="223" t="s">
        <v>46</v>
      </c>
      <c r="O165" s="82"/>
      <c r="P165" s="192">
        <f>O165*H165</f>
        <v>0</v>
      </c>
      <c r="Q165" s="192">
        <v>0.0035400000000000002</v>
      </c>
      <c r="R165" s="192">
        <f>Q165*H165</f>
        <v>1.6638000000000002</v>
      </c>
      <c r="S165" s="192">
        <v>0</v>
      </c>
      <c r="T165" s="19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4" t="s">
        <v>179</v>
      </c>
      <c r="AT165" s="194" t="s">
        <v>175</v>
      </c>
      <c r="AU165" s="194" t="s">
        <v>75</v>
      </c>
      <c r="AY165" s="15" t="s">
        <v>144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5" t="s">
        <v>82</v>
      </c>
      <c r="BK165" s="195">
        <f>ROUND(I165*H165,2)</f>
        <v>0</v>
      </c>
      <c r="BL165" s="15" t="s">
        <v>143</v>
      </c>
      <c r="BM165" s="194" t="s">
        <v>687</v>
      </c>
    </row>
    <row r="166" s="2" customFormat="1">
      <c r="A166" s="36"/>
      <c r="B166" s="37"/>
      <c r="C166" s="38"/>
      <c r="D166" s="196" t="s">
        <v>146</v>
      </c>
      <c r="E166" s="38"/>
      <c r="F166" s="197" t="s">
        <v>310</v>
      </c>
      <c r="G166" s="38"/>
      <c r="H166" s="38"/>
      <c r="I166" s="198"/>
      <c r="J166" s="38"/>
      <c r="K166" s="38"/>
      <c r="L166" s="42"/>
      <c r="M166" s="199"/>
      <c r="N166" s="200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146</v>
      </c>
      <c r="AU166" s="15" t="s">
        <v>75</v>
      </c>
    </row>
    <row r="167" s="11" customFormat="1">
      <c r="A167" s="11"/>
      <c r="B167" s="224"/>
      <c r="C167" s="225"/>
      <c r="D167" s="196" t="s">
        <v>172</v>
      </c>
      <c r="E167" s="226" t="s">
        <v>28</v>
      </c>
      <c r="F167" s="227" t="s">
        <v>311</v>
      </c>
      <c r="G167" s="225"/>
      <c r="H167" s="226" t="s">
        <v>28</v>
      </c>
      <c r="I167" s="228"/>
      <c r="J167" s="225"/>
      <c r="K167" s="225"/>
      <c r="L167" s="229"/>
      <c r="M167" s="230"/>
      <c r="N167" s="231"/>
      <c r="O167" s="231"/>
      <c r="P167" s="231"/>
      <c r="Q167" s="231"/>
      <c r="R167" s="231"/>
      <c r="S167" s="231"/>
      <c r="T167" s="232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33" t="s">
        <v>172</v>
      </c>
      <c r="AU167" s="233" t="s">
        <v>75</v>
      </c>
      <c r="AV167" s="11" t="s">
        <v>82</v>
      </c>
      <c r="AW167" s="11" t="s">
        <v>36</v>
      </c>
      <c r="AX167" s="11" t="s">
        <v>75</v>
      </c>
      <c r="AY167" s="233" t="s">
        <v>144</v>
      </c>
    </row>
    <row r="168" s="10" customFormat="1">
      <c r="A168" s="10"/>
      <c r="B168" s="203"/>
      <c r="C168" s="204"/>
      <c r="D168" s="196" t="s">
        <v>172</v>
      </c>
      <c r="E168" s="205" t="s">
        <v>28</v>
      </c>
      <c r="F168" s="206" t="s">
        <v>686</v>
      </c>
      <c r="G168" s="204"/>
      <c r="H168" s="207">
        <v>470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3" t="s">
        <v>172</v>
      </c>
      <c r="AU168" s="213" t="s">
        <v>75</v>
      </c>
      <c r="AV168" s="10" t="s">
        <v>84</v>
      </c>
      <c r="AW168" s="10" t="s">
        <v>36</v>
      </c>
      <c r="AX168" s="10" t="s">
        <v>75</v>
      </c>
      <c r="AY168" s="213" t="s">
        <v>144</v>
      </c>
    </row>
    <row r="169" s="12" customFormat="1">
      <c r="A169" s="12"/>
      <c r="B169" s="234"/>
      <c r="C169" s="235"/>
      <c r="D169" s="196" t="s">
        <v>172</v>
      </c>
      <c r="E169" s="236" t="s">
        <v>28</v>
      </c>
      <c r="F169" s="237" t="s">
        <v>312</v>
      </c>
      <c r="G169" s="235"/>
      <c r="H169" s="238">
        <v>470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4" t="s">
        <v>172</v>
      </c>
      <c r="AU169" s="244" t="s">
        <v>75</v>
      </c>
      <c r="AV169" s="12" t="s">
        <v>143</v>
      </c>
      <c r="AW169" s="12" t="s">
        <v>36</v>
      </c>
      <c r="AX169" s="12" t="s">
        <v>82</v>
      </c>
      <c r="AY169" s="244" t="s">
        <v>144</v>
      </c>
    </row>
    <row r="170" s="2" customFormat="1" ht="24.15" customHeight="1">
      <c r="A170" s="36"/>
      <c r="B170" s="37"/>
      <c r="C170" s="183" t="s">
        <v>319</v>
      </c>
      <c r="D170" s="183" t="s">
        <v>138</v>
      </c>
      <c r="E170" s="184" t="s">
        <v>314</v>
      </c>
      <c r="F170" s="185" t="s">
        <v>315</v>
      </c>
      <c r="G170" s="186" t="s">
        <v>198</v>
      </c>
      <c r="H170" s="187">
        <v>330</v>
      </c>
      <c r="I170" s="188"/>
      <c r="J170" s="189">
        <f>ROUND(I170*H170,2)</f>
        <v>0</v>
      </c>
      <c r="K170" s="185" t="s">
        <v>142</v>
      </c>
      <c r="L170" s="42"/>
      <c r="M170" s="190" t="s">
        <v>28</v>
      </c>
      <c r="N170" s="191" t="s">
        <v>46</v>
      </c>
      <c r="O170" s="82"/>
      <c r="P170" s="192">
        <f>O170*H170</f>
        <v>0</v>
      </c>
      <c r="Q170" s="192">
        <v>0.0020823999999999999</v>
      </c>
      <c r="R170" s="192">
        <f>Q170*H170</f>
        <v>0.68719199999999991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143</v>
      </c>
      <c r="AT170" s="194" t="s">
        <v>138</v>
      </c>
      <c r="AU170" s="194" t="s">
        <v>75</v>
      </c>
      <c r="AY170" s="15" t="s">
        <v>144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82</v>
      </c>
      <c r="BK170" s="195">
        <f>ROUND(I170*H170,2)</f>
        <v>0</v>
      </c>
      <c r="BL170" s="15" t="s">
        <v>143</v>
      </c>
      <c r="BM170" s="194" t="s">
        <v>688</v>
      </c>
    </row>
    <row r="171" s="2" customFormat="1">
      <c r="A171" s="36"/>
      <c r="B171" s="37"/>
      <c r="C171" s="38"/>
      <c r="D171" s="196" t="s">
        <v>146</v>
      </c>
      <c r="E171" s="38"/>
      <c r="F171" s="197" t="s">
        <v>317</v>
      </c>
      <c r="G171" s="38"/>
      <c r="H171" s="38"/>
      <c r="I171" s="198"/>
      <c r="J171" s="38"/>
      <c r="K171" s="38"/>
      <c r="L171" s="42"/>
      <c r="M171" s="199"/>
      <c r="N171" s="20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146</v>
      </c>
      <c r="AU171" s="15" t="s">
        <v>75</v>
      </c>
    </row>
    <row r="172" s="2" customFormat="1">
      <c r="A172" s="36"/>
      <c r="B172" s="37"/>
      <c r="C172" s="38"/>
      <c r="D172" s="201" t="s">
        <v>148</v>
      </c>
      <c r="E172" s="38"/>
      <c r="F172" s="202" t="s">
        <v>318</v>
      </c>
      <c r="G172" s="38"/>
      <c r="H172" s="38"/>
      <c r="I172" s="198"/>
      <c r="J172" s="38"/>
      <c r="K172" s="38"/>
      <c r="L172" s="42"/>
      <c r="M172" s="199"/>
      <c r="N172" s="200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148</v>
      </c>
      <c r="AU172" s="15" t="s">
        <v>75</v>
      </c>
    </row>
    <row r="173" s="2" customFormat="1" ht="33" customHeight="1">
      <c r="A173" s="36"/>
      <c r="B173" s="37"/>
      <c r="C173" s="183" t="s">
        <v>327</v>
      </c>
      <c r="D173" s="183" t="s">
        <v>138</v>
      </c>
      <c r="E173" s="184" t="s">
        <v>320</v>
      </c>
      <c r="F173" s="185" t="s">
        <v>321</v>
      </c>
      <c r="G173" s="186" t="s">
        <v>322</v>
      </c>
      <c r="H173" s="187">
        <v>22.800000000000001</v>
      </c>
      <c r="I173" s="188"/>
      <c r="J173" s="189">
        <f>ROUND(I173*H173,2)</f>
        <v>0</v>
      </c>
      <c r="K173" s="185" t="s">
        <v>142</v>
      </c>
      <c r="L173" s="42"/>
      <c r="M173" s="190" t="s">
        <v>28</v>
      </c>
      <c r="N173" s="191" t="s">
        <v>46</v>
      </c>
      <c r="O173" s="82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4" t="s">
        <v>143</v>
      </c>
      <c r="AT173" s="194" t="s">
        <v>138</v>
      </c>
      <c r="AU173" s="194" t="s">
        <v>75</v>
      </c>
      <c r="AY173" s="15" t="s">
        <v>144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5" t="s">
        <v>82</v>
      </c>
      <c r="BK173" s="195">
        <f>ROUND(I173*H173,2)</f>
        <v>0</v>
      </c>
      <c r="BL173" s="15" t="s">
        <v>143</v>
      </c>
      <c r="BM173" s="194" t="s">
        <v>689</v>
      </c>
    </row>
    <row r="174" s="2" customFormat="1">
      <c r="A174" s="36"/>
      <c r="B174" s="37"/>
      <c r="C174" s="38"/>
      <c r="D174" s="196" t="s">
        <v>146</v>
      </c>
      <c r="E174" s="38"/>
      <c r="F174" s="197" t="s">
        <v>324</v>
      </c>
      <c r="G174" s="38"/>
      <c r="H174" s="38"/>
      <c r="I174" s="198"/>
      <c r="J174" s="38"/>
      <c r="K174" s="38"/>
      <c r="L174" s="42"/>
      <c r="M174" s="199"/>
      <c r="N174" s="200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146</v>
      </c>
      <c r="AU174" s="15" t="s">
        <v>75</v>
      </c>
    </row>
    <row r="175" s="2" customFormat="1">
      <c r="A175" s="36"/>
      <c r="B175" s="37"/>
      <c r="C175" s="38"/>
      <c r="D175" s="201" t="s">
        <v>148</v>
      </c>
      <c r="E175" s="38"/>
      <c r="F175" s="202" t="s">
        <v>325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148</v>
      </c>
      <c r="AU175" s="15" t="s">
        <v>75</v>
      </c>
    </row>
    <row r="176" s="10" customFormat="1">
      <c r="A176" s="10"/>
      <c r="B176" s="203"/>
      <c r="C176" s="204"/>
      <c r="D176" s="196" t="s">
        <v>172</v>
      </c>
      <c r="E176" s="205" t="s">
        <v>28</v>
      </c>
      <c r="F176" s="206" t="s">
        <v>690</v>
      </c>
      <c r="G176" s="204"/>
      <c r="H176" s="207">
        <v>22.800000000000001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3" t="s">
        <v>172</v>
      </c>
      <c r="AU176" s="213" t="s">
        <v>75</v>
      </c>
      <c r="AV176" s="10" t="s">
        <v>84</v>
      </c>
      <c r="AW176" s="10" t="s">
        <v>36</v>
      </c>
      <c r="AX176" s="10" t="s">
        <v>82</v>
      </c>
      <c r="AY176" s="213" t="s">
        <v>144</v>
      </c>
    </row>
    <row r="177" s="2" customFormat="1" ht="33" customHeight="1">
      <c r="A177" s="36"/>
      <c r="B177" s="37"/>
      <c r="C177" s="183" t="s">
        <v>334</v>
      </c>
      <c r="D177" s="183" t="s">
        <v>138</v>
      </c>
      <c r="E177" s="184" t="s">
        <v>328</v>
      </c>
      <c r="F177" s="185" t="s">
        <v>329</v>
      </c>
      <c r="G177" s="186" t="s">
        <v>322</v>
      </c>
      <c r="H177" s="187">
        <v>1.3999999999999999</v>
      </c>
      <c r="I177" s="188"/>
      <c r="J177" s="189">
        <f>ROUND(I177*H177,2)</f>
        <v>0</v>
      </c>
      <c r="K177" s="185" t="s">
        <v>142</v>
      </c>
      <c r="L177" s="42"/>
      <c r="M177" s="190" t="s">
        <v>28</v>
      </c>
      <c r="N177" s="191" t="s">
        <v>46</v>
      </c>
      <c r="O177" s="82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4" t="s">
        <v>143</v>
      </c>
      <c r="AT177" s="194" t="s">
        <v>138</v>
      </c>
      <c r="AU177" s="194" t="s">
        <v>75</v>
      </c>
      <c r="AY177" s="15" t="s">
        <v>144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5" t="s">
        <v>82</v>
      </c>
      <c r="BK177" s="195">
        <f>ROUND(I177*H177,2)</f>
        <v>0</v>
      </c>
      <c r="BL177" s="15" t="s">
        <v>143</v>
      </c>
      <c r="BM177" s="194" t="s">
        <v>691</v>
      </c>
    </row>
    <row r="178" s="2" customFormat="1">
      <c r="A178" s="36"/>
      <c r="B178" s="37"/>
      <c r="C178" s="38"/>
      <c r="D178" s="196" t="s">
        <v>146</v>
      </c>
      <c r="E178" s="38"/>
      <c r="F178" s="197" t="s">
        <v>331</v>
      </c>
      <c r="G178" s="38"/>
      <c r="H178" s="38"/>
      <c r="I178" s="198"/>
      <c r="J178" s="38"/>
      <c r="K178" s="38"/>
      <c r="L178" s="42"/>
      <c r="M178" s="199"/>
      <c r="N178" s="200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146</v>
      </c>
      <c r="AU178" s="15" t="s">
        <v>75</v>
      </c>
    </row>
    <row r="179" s="2" customFormat="1">
      <c r="A179" s="36"/>
      <c r="B179" s="37"/>
      <c r="C179" s="38"/>
      <c r="D179" s="201" t="s">
        <v>148</v>
      </c>
      <c r="E179" s="38"/>
      <c r="F179" s="202" t="s">
        <v>332</v>
      </c>
      <c r="G179" s="38"/>
      <c r="H179" s="38"/>
      <c r="I179" s="198"/>
      <c r="J179" s="38"/>
      <c r="K179" s="38"/>
      <c r="L179" s="42"/>
      <c r="M179" s="199"/>
      <c r="N179" s="200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148</v>
      </c>
      <c r="AU179" s="15" t="s">
        <v>75</v>
      </c>
    </row>
    <row r="180" s="10" customFormat="1">
      <c r="A180" s="10"/>
      <c r="B180" s="203"/>
      <c r="C180" s="204"/>
      <c r="D180" s="196" t="s">
        <v>172</v>
      </c>
      <c r="E180" s="205" t="s">
        <v>28</v>
      </c>
      <c r="F180" s="206" t="s">
        <v>692</v>
      </c>
      <c r="G180" s="204"/>
      <c r="H180" s="207">
        <v>1.3999999999999999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3" t="s">
        <v>172</v>
      </c>
      <c r="AU180" s="213" t="s">
        <v>75</v>
      </c>
      <c r="AV180" s="10" t="s">
        <v>84</v>
      </c>
      <c r="AW180" s="10" t="s">
        <v>36</v>
      </c>
      <c r="AX180" s="10" t="s">
        <v>82</v>
      </c>
      <c r="AY180" s="213" t="s">
        <v>144</v>
      </c>
    </row>
    <row r="181" s="2" customFormat="1" ht="24.15" customHeight="1">
      <c r="A181" s="36"/>
      <c r="B181" s="37"/>
      <c r="C181" s="183" t="s">
        <v>340</v>
      </c>
      <c r="D181" s="183" t="s">
        <v>138</v>
      </c>
      <c r="E181" s="184" t="s">
        <v>335</v>
      </c>
      <c r="F181" s="185" t="s">
        <v>336</v>
      </c>
      <c r="G181" s="186" t="s">
        <v>141</v>
      </c>
      <c r="H181" s="187">
        <v>1721</v>
      </c>
      <c r="I181" s="188"/>
      <c r="J181" s="189">
        <f>ROUND(I181*H181,2)</f>
        <v>0</v>
      </c>
      <c r="K181" s="185" t="s">
        <v>142</v>
      </c>
      <c r="L181" s="42"/>
      <c r="M181" s="190" t="s">
        <v>28</v>
      </c>
      <c r="N181" s="191" t="s">
        <v>46</v>
      </c>
      <c r="O181" s="82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4" t="s">
        <v>143</v>
      </c>
      <c r="AT181" s="194" t="s">
        <v>138</v>
      </c>
      <c r="AU181" s="194" t="s">
        <v>75</v>
      </c>
      <c r="AY181" s="15" t="s">
        <v>144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5" t="s">
        <v>82</v>
      </c>
      <c r="BK181" s="195">
        <f>ROUND(I181*H181,2)</f>
        <v>0</v>
      </c>
      <c r="BL181" s="15" t="s">
        <v>143</v>
      </c>
      <c r="BM181" s="194" t="s">
        <v>693</v>
      </c>
    </row>
    <row r="182" s="2" customFormat="1">
      <c r="A182" s="36"/>
      <c r="B182" s="37"/>
      <c r="C182" s="38"/>
      <c r="D182" s="196" t="s">
        <v>146</v>
      </c>
      <c r="E182" s="38"/>
      <c r="F182" s="197" t="s">
        <v>338</v>
      </c>
      <c r="G182" s="38"/>
      <c r="H182" s="38"/>
      <c r="I182" s="198"/>
      <c r="J182" s="38"/>
      <c r="K182" s="38"/>
      <c r="L182" s="42"/>
      <c r="M182" s="199"/>
      <c r="N182" s="200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146</v>
      </c>
      <c r="AU182" s="15" t="s">
        <v>75</v>
      </c>
    </row>
    <row r="183" s="2" customFormat="1">
      <c r="A183" s="36"/>
      <c r="B183" s="37"/>
      <c r="C183" s="38"/>
      <c r="D183" s="201" t="s">
        <v>148</v>
      </c>
      <c r="E183" s="38"/>
      <c r="F183" s="202" t="s">
        <v>339</v>
      </c>
      <c r="G183" s="38"/>
      <c r="H183" s="38"/>
      <c r="I183" s="198"/>
      <c r="J183" s="38"/>
      <c r="K183" s="38"/>
      <c r="L183" s="42"/>
      <c r="M183" s="199"/>
      <c r="N183" s="200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148</v>
      </c>
      <c r="AU183" s="15" t="s">
        <v>75</v>
      </c>
    </row>
    <row r="184" s="2" customFormat="1" ht="16.5" customHeight="1">
      <c r="A184" s="36"/>
      <c r="B184" s="37"/>
      <c r="C184" s="214" t="s">
        <v>347</v>
      </c>
      <c r="D184" s="214" t="s">
        <v>175</v>
      </c>
      <c r="E184" s="215" t="s">
        <v>341</v>
      </c>
      <c r="F184" s="216" t="s">
        <v>342</v>
      </c>
      <c r="G184" s="217" t="s">
        <v>343</v>
      </c>
      <c r="H184" s="218">
        <v>172.09999999999999</v>
      </c>
      <c r="I184" s="219"/>
      <c r="J184" s="220">
        <f>ROUND(I184*H184,2)</f>
        <v>0</v>
      </c>
      <c r="K184" s="216" t="s">
        <v>28</v>
      </c>
      <c r="L184" s="221"/>
      <c r="M184" s="222" t="s">
        <v>28</v>
      </c>
      <c r="N184" s="223" t="s">
        <v>46</v>
      </c>
      <c r="O184" s="82"/>
      <c r="P184" s="192">
        <f>O184*H184</f>
        <v>0</v>
      </c>
      <c r="Q184" s="192">
        <v>0.20000000000000001</v>
      </c>
      <c r="R184" s="192">
        <f>Q184*H184</f>
        <v>34.420000000000002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179</v>
      </c>
      <c r="AT184" s="194" t="s">
        <v>175</v>
      </c>
      <c r="AU184" s="194" t="s">
        <v>75</v>
      </c>
      <c r="AY184" s="15" t="s">
        <v>144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5" t="s">
        <v>82</v>
      </c>
      <c r="BK184" s="195">
        <f>ROUND(I184*H184,2)</f>
        <v>0</v>
      </c>
      <c r="BL184" s="15" t="s">
        <v>143</v>
      </c>
      <c r="BM184" s="194" t="s">
        <v>694</v>
      </c>
    </row>
    <row r="185" s="2" customFormat="1">
      <c r="A185" s="36"/>
      <c r="B185" s="37"/>
      <c r="C185" s="38"/>
      <c r="D185" s="196" t="s">
        <v>146</v>
      </c>
      <c r="E185" s="38"/>
      <c r="F185" s="197" t="s">
        <v>345</v>
      </c>
      <c r="G185" s="38"/>
      <c r="H185" s="38"/>
      <c r="I185" s="198"/>
      <c r="J185" s="38"/>
      <c r="K185" s="38"/>
      <c r="L185" s="42"/>
      <c r="M185" s="199"/>
      <c r="N185" s="200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146</v>
      </c>
      <c r="AU185" s="15" t="s">
        <v>75</v>
      </c>
    </row>
    <row r="186" s="10" customFormat="1">
      <c r="A186" s="10"/>
      <c r="B186" s="203"/>
      <c r="C186" s="204"/>
      <c r="D186" s="196" t="s">
        <v>172</v>
      </c>
      <c r="E186" s="205" t="s">
        <v>28</v>
      </c>
      <c r="F186" s="206" t="s">
        <v>695</v>
      </c>
      <c r="G186" s="204"/>
      <c r="H186" s="207">
        <v>172.09999999999999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3" t="s">
        <v>172</v>
      </c>
      <c r="AU186" s="213" t="s">
        <v>75</v>
      </c>
      <c r="AV186" s="10" t="s">
        <v>84</v>
      </c>
      <c r="AW186" s="10" t="s">
        <v>36</v>
      </c>
      <c r="AX186" s="10" t="s">
        <v>82</v>
      </c>
      <c r="AY186" s="213" t="s">
        <v>144</v>
      </c>
    </row>
    <row r="187" s="2" customFormat="1" ht="16.5" customHeight="1">
      <c r="A187" s="36"/>
      <c r="B187" s="37"/>
      <c r="C187" s="183" t="s">
        <v>354</v>
      </c>
      <c r="D187" s="183" t="s">
        <v>138</v>
      </c>
      <c r="E187" s="184" t="s">
        <v>348</v>
      </c>
      <c r="F187" s="185" t="s">
        <v>349</v>
      </c>
      <c r="G187" s="186" t="s">
        <v>343</v>
      </c>
      <c r="H187" s="187">
        <v>36.899999999999999</v>
      </c>
      <c r="I187" s="188"/>
      <c r="J187" s="189">
        <f>ROUND(I187*H187,2)</f>
        <v>0</v>
      </c>
      <c r="K187" s="185" t="s">
        <v>142</v>
      </c>
      <c r="L187" s="42"/>
      <c r="M187" s="190" t="s">
        <v>28</v>
      </c>
      <c r="N187" s="191" t="s">
        <v>46</v>
      </c>
      <c r="O187" s="82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4" t="s">
        <v>143</v>
      </c>
      <c r="AT187" s="194" t="s">
        <v>138</v>
      </c>
      <c r="AU187" s="194" t="s">
        <v>75</v>
      </c>
      <c r="AY187" s="15" t="s">
        <v>144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5" t="s">
        <v>82</v>
      </c>
      <c r="BK187" s="195">
        <f>ROUND(I187*H187,2)</f>
        <v>0</v>
      </c>
      <c r="BL187" s="15" t="s">
        <v>143</v>
      </c>
      <c r="BM187" s="194" t="s">
        <v>696</v>
      </c>
    </row>
    <row r="188" s="2" customFormat="1">
      <c r="A188" s="36"/>
      <c r="B188" s="37"/>
      <c r="C188" s="38"/>
      <c r="D188" s="196" t="s">
        <v>146</v>
      </c>
      <c r="E188" s="38"/>
      <c r="F188" s="197" t="s">
        <v>351</v>
      </c>
      <c r="G188" s="38"/>
      <c r="H188" s="38"/>
      <c r="I188" s="198"/>
      <c r="J188" s="38"/>
      <c r="K188" s="38"/>
      <c r="L188" s="42"/>
      <c r="M188" s="199"/>
      <c r="N188" s="200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146</v>
      </c>
      <c r="AU188" s="15" t="s">
        <v>75</v>
      </c>
    </row>
    <row r="189" s="2" customFormat="1">
      <c r="A189" s="36"/>
      <c r="B189" s="37"/>
      <c r="C189" s="38"/>
      <c r="D189" s="201" t="s">
        <v>148</v>
      </c>
      <c r="E189" s="38"/>
      <c r="F189" s="202" t="s">
        <v>352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148</v>
      </c>
      <c r="AU189" s="15" t="s">
        <v>75</v>
      </c>
    </row>
    <row r="190" s="10" customFormat="1">
      <c r="A190" s="10"/>
      <c r="B190" s="203"/>
      <c r="C190" s="204"/>
      <c r="D190" s="196" t="s">
        <v>172</v>
      </c>
      <c r="E190" s="205" t="s">
        <v>28</v>
      </c>
      <c r="F190" s="206" t="s">
        <v>697</v>
      </c>
      <c r="G190" s="204"/>
      <c r="H190" s="207">
        <v>36.899999999999999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13" t="s">
        <v>172</v>
      </c>
      <c r="AU190" s="213" t="s">
        <v>75</v>
      </c>
      <c r="AV190" s="10" t="s">
        <v>84</v>
      </c>
      <c r="AW190" s="10" t="s">
        <v>36</v>
      </c>
      <c r="AX190" s="10" t="s">
        <v>82</v>
      </c>
      <c r="AY190" s="213" t="s">
        <v>144</v>
      </c>
    </row>
    <row r="191" s="2" customFormat="1" ht="21.75" customHeight="1">
      <c r="A191" s="36"/>
      <c r="B191" s="37"/>
      <c r="C191" s="183" t="s">
        <v>360</v>
      </c>
      <c r="D191" s="183" t="s">
        <v>138</v>
      </c>
      <c r="E191" s="184" t="s">
        <v>355</v>
      </c>
      <c r="F191" s="185" t="s">
        <v>356</v>
      </c>
      <c r="G191" s="186" t="s">
        <v>343</v>
      </c>
      <c r="H191" s="187">
        <v>36.899999999999999</v>
      </c>
      <c r="I191" s="188"/>
      <c r="J191" s="189">
        <f>ROUND(I191*H191,2)</f>
        <v>0</v>
      </c>
      <c r="K191" s="185" t="s">
        <v>142</v>
      </c>
      <c r="L191" s="42"/>
      <c r="M191" s="190" t="s">
        <v>28</v>
      </c>
      <c r="N191" s="191" t="s">
        <v>46</v>
      </c>
      <c r="O191" s="82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4" t="s">
        <v>143</v>
      </c>
      <c r="AT191" s="194" t="s">
        <v>138</v>
      </c>
      <c r="AU191" s="194" t="s">
        <v>75</v>
      </c>
      <c r="AY191" s="15" t="s">
        <v>144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5" t="s">
        <v>82</v>
      </c>
      <c r="BK191" s="195">
        <f>ROUND(I191*H191,2)</f>
        <v>0</v>
      </c>
      <c r="BL191" s="15" t="s">
        <v>143</v>
      </c>
      <c r="BM191" s="194" t="s">
        <v>698</v>
      </c>
    </row>
    <row r="192" s="2" customFormat="1">
      <c r="A192" s="36"/>
      <c r="B192" s="37"/>
      <c r="C192" s="38"/>
      <c r="D192" s="196" t="s">
        <v>146</v>
      </c>
      <c r="E192" s="38"/>
      <c r="F192" s="197" t="s">
        <v>358</v>
      </c>
      <c r="G192" s="38"/>
      <c r="H192" s="38"/>
      <c r="I192" s="198"/>
      <c r="J192" s="38"/>
      <c r="K192" s="38"/>
      <c r="L192" s="42"/>
      <c r="M192" s="199"/>
      <c r="N192" s="200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146</v>
      </c>
      <c r="AU192" s="15" t="s">
        <v>75</v>
      </c>
    </row>
    <row r="193" s="2" customFormat="1">
      <c r="A193" s="36"/>
      <c r="B193" s="37"/>
      <c r="C193" s="38"/>
      <c r="D193" s="201" t="s">
        <v>148</v>
      </c>
      <c r="E193" s="38"/>
      <c r="F193" s="202" t="s">
        <v>359</v>
      </c>
      <c r="G193" s="38"/>
      <c r="H193" s="38"/>
      <c r="I193" s="198"/>
      <c r="J193" s="38"/>
      <c r="K193" s="38"/>
      <c r="L193" s="42"/>
      <c r="M193" s="199"/>
      <c r="N193" s="200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148</v>
      </c>
      <c r="AU193" s="15" t="s">
        <v>75</v>
      </c>
    </row>
    <row r="194" s="2" customFormat="1" ht="24.15" customHeight="1">
      <c r="A194" s="36"/>
      <c r="B194" s="37"/>
      <c r="C194" s="183" t="s">
        <v>367</v>
      </c>
      <c r="D194" s="183" t="s">
        <v>138</v>
      </c>
      <c r="E194" s="184" t="s">
        <v>361</v>
      </c>
      <c r="F194" s="185" t="s">
        <v>362</v>
      </c>
      <c r="G194" s="186" t="s">
        <v>343</v>
      </c>
      <c r="H194" s="187">
        <v>73.799999999999997</v>
      </c>
      <c r="I194" s="188"/>
      <c r="J194" s="189">
        <f>ROUND(I194*H194,2)</f>
        <v>0</v>
      </c>
      <c r="K194" s="185" t="s">
        <v>142</v>
      </c>
      <c r="L194" s="42"/>
      <c r="M194" s="190" t="s">
        <v>28</v>
      </c>
      <c r="N194" s="191" t="s">
        <v>46</v>
      </c>
      <c r="O194" s="82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4" t="s">
        <v>143</v>
      </c>
      <c r="AT194" s="194" t="s">
        <v>138</v>
      </c>
      <c r="AU194" s="194" t="s">
        <v>75</v>
      </c>
      <c r="AY194" s="15" t="s">
        <v>144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5" t="s">
        <v>82</v>
      </c>
      <c r="BK194" s="195">
        <f>ROUND(I194*H194,2)</f>
        <v>0</v>
      </c>
      <c r="BL194" s="15" t="s">
        <v>143</v>
      </c>
      <c r="BM194" s="194" t="s">
        <v>699</v>
      </c>
    </row>
    <row r="195" s="2" customFormat="1">
      <c r="A195" s="36"/>
      <c r="B195" s="37"/>
      <c r="C195" s="38"/>
      <c r="D195" s="196" t="s">
        <v>146</v>
      </c>
      <c r="E195" s="38"/>
      <c r="F195" s="197" t="s">
        <v>364</v>
      </c>
      <c r="G195" s="38"/>
      <c r="H195" s="38"/>
      <c r="I195" s="198"/>
      <c r="J195" s="38"/>
      <c r="K195" s="38"/>
      <c r="L195" s="42"/>
      <c r="M195" s="199"/>
      <c r="N195" s="200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146</v>
      </c>
      <c r="AU195" s="15" t="s">
        <v>75</v>
      </c>
    </row>
    <row r="196" s="2" customFormat="1">
      <c r="A196" s="36"/>
      <c r="B196" s="37"/>
      <c r="C196" s="38"/>
      <c r="D196" s="201" t="s">
        <v>148</v>
      </c>
      <c r="E196" s="38"/>
      <c r="F196" s="202" t="s">
        <v>365</v>
      </c>
      <c r="G196" s="38"/>
      <c r="H196" s="38"/>
      <c r="I196" s="198"/>
      <c r="J196" s="38"/>
      <c r="K196" s="38"/>
      <c r="L196" s="42"/>
      <c r="M196" s="199"/>
      <c r="N196" s="200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148</v>
      </c>
      <c r="AU196" s="15" t="s">
        <v>75</v>
      </c>
    </row>
    <row r="197" s="10" customFormat="1">
      <c r="A197" s="10"/>
      <c r="B197" s="203"/>
      <c r="C197" s="204"/>
      <c r="D197" s="196" t="s">
        <v>172</v>
      </c>
      <c r="E197" s="205" t="s">
        <v>28</v>
      </c>
      <c r="F197" s="206" t="s">
        <v>700</v>
      </c>
      <c r="G197" s="204"/>
      <c r="H197" s="207">
        <v>73.799999999999997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13" t="s">
        <v>172</v>
      </c>
      <c r="AU197" s="213" t="s">
        <v>75</v>
      </c>
      <c r="AV197" s="10" t="s">
        <v>84</v>
      </c>
      <c r="AW197" s="10" t="s">
        <v>36</v>
      </c>
      <c r="AX197" s="10" t="s">
        <v>82</v>
      </c>
      <c r="AY197" s="213" t="s">
        <v>144</v>
      </c>
    </row>
    <row r="198" s="2" customFormat="1" ht="16.5" customHeight="1">
      <c r="A198" s="36"/>
      <c r="B198" s="37"/>
      <c r="C198" s="183" t="s">
        <v>375</v>
      </c>
      <c r="D198" s="183" t="s">
        <v>138</v>
      </c>
      <c r="E198" s="184" t="s">
        <v>368</v>
      </c>
      <c r="F198" s="185" t="s">
        <v>369</v>
      </c>
      <c r="G198" s="186" t="s">
        <v>370</v>
      </c>
      <c r="H198" s="187">
        <v>965</v>
      </c>
      <c r="I198" s="188"/>
      <c r="J198" s="189">
        <f>ROUND(I198*H198,2)</f>
        <v>0</v>
      </c>
      <c r="K198" s="185" t="s">
        <v>28</v>
      </c>
      <c r="L198" s="42"/>
      <c r="M198" s="190" t="s">
        <v>28</v>
      </c>
      <c r="N198" s="191" t="s">
        <v>46</v>
      </c>
      <c r="O198" s="82"/>
      <c r="P198" s="192">
        <f>O198*H198</f>
        <v>0</v>
      </c>
      <c r="Q198" s="192">
        <v>0.0068199999999999997</v>
      </c>
      <c r="R198" s="192">
        <f>Q198*H198</f>
        <v>6.5812999999999997</v>
      </c>
      <c r="S198" s="192">
        <v>0</v>
      </c>
      <c r="T198" s="19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4" t="s">
        <v>143</v>
      </c>
      <c r="AT198" s="194" t="s">
        <v>138</v>
      </c>
      <c r="AU198" s="194" t="s">
        <v>75</v>
      </c>
      <c r="AY198" s="15" t="s">
        <v>144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5" t="s">
        <v>82</v>
      </c>
      <c r="BK198" s="195">
        <f>ROUND(I198*H198,2)</f>
        <v>0</v>
      </c>
      <c r="BL198" s="15" t="s">
        <v>143</v>
      </c>
      <c r="BM198" s="194" t="s">
        <v>701</v>
      </c>
    </row>
    <row r="199" s="2" customFormat="1">
      <c r="A199" s="36"/>
      <c r="B199" s="37"/>
      <c r="C199" s="38"/>
      <c r="D199" s="196" t="s">
        <v>146</v>
      </c>
      <c r="E199" s="38"/>
      <c r="F199" s="197" t="s">
        <v>372</v>
      </c>
      <c r="G199" s="38"/>
      <c r="H199" s="38"/>
      <c r="I199" s="198"/>
      <c r="J199" s="38"/>
      <c r="K199" s="38"/>
      <c r="L199" s="42"/>
      <c r="M199" s="199"/>
      <c r="N199" s="200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146</v>
      </c>
      <c r="AU199" s="15" t="s">
        <v>75</v>
      </c>
    </row>
    <row r="200" s="11" customFormat="1">
      <c r="A200" s="11"/>
      <c r="B200" s="224"/>
      <c r="C200" s="225"/>
      <c r="D200" s="196" t="s">
        <v>172</v>
      </c>
      <c r="E200" s="226" t="s">
        <v>28</v>
      </c>
      <c r="F200" s="227" t="s">
        <v>373</v>
      </c>
      <c r="G200" s="225"/>
      <c r="H200" s="226" t="s">
        <v>28</v>
      </c>
      <c r="I200" s="228"/>
      <c r="J200" s="225"/>
      <c r="K200" s="225"/>
      <c r="L200" s="229"/>
      <c r="M200" s="230"/>
      <c r="N200" s="231"/>
      <c r="O200" s="231"/>
      <c r="P200" s="231"/>
      <c r="Q200" s="231"/>
      <c r="R200" s="231"/>
      <c r="S200" s="231"/>
      <c r="T200" s="232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T200" s="233" t="s">
        <v>172</v>
      </c>
      <c r="AU200" s="233" t="s">
        <v>75</v>
      </c>
      <c r="AV200" s="11" t="s">
        <v>82</v>
      </c>
      <c r="AW200" s="11" t="s">
        <v>36</v>
      </c>
      <c r="AX200" s="11" t="s">
        <v>75</v>
      </c>
      <c r="AY200" s="233" t="s">
        <v>144</v>
      </c>
    </row>
    <row r="201" s="10" customFormat="1">
      <c r="A201" s="10"/>
      <c r="B201" s="203"/>
      <c r="C201" s="204"/>
      <c r="D201" s="196" t="s">
        <v>172</v>
      </c>
      <c r="E201" s="205" t="s">
        <v>28</v>
      </c>
      <c r="F201" s="206" t="s">
        <v>702</v>
      </c>
      <c r="G201" s="204"/>
      <c r="H201" s="207">
        <v>965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13" t="s">
        <v>172</v>
      </c>
      <c r="AU201" s="213" t="s">
        <v>75</v>
      </c>
      <c r="AV201" s="10" t="s">
        <v>84</v>
      </c>
      <c r="AW201" s="10" t="s">
        <v>36</v>
      </c>
      <c r="AX201" s="10" t="s">
        <v>75</v>
      </c>
      <c r="AY201" s="213" t="s">
        <v>144</v>
      </c>
    </row>
    <row r="202" s="12" customFormat="1">
      <c r="A202" s="12"/>
      <c r="B202" s="234"/>
      <c r="C202" s="235"/>
      <c r="D202" s="196" t="s">
        <v>172</v>
      </c>
      <c r="E202" s="236" t="s">
        <v>28</v>
      </c>
      <c r="F202" s="237" t="s">
        <v>312</v>
      </c>
      <c r="G202" s="235"/>
      <c r="H202" s="238">
        <v>965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4" t="s">
        <v>172</v>
      </c>
      <c r="AU202" s="244" t="s">
        <v>75</v>
      </c>
      <c r="AV202" s="12" t="s">
        <v>143</v>
      </c>
      <c r="AW202" s="12" t="s">
        <v>36</v>
      </c>
      <c r="AX202" s="12" t="s">
        <v>82</v>
      </c>
      <c r="AY202" s="244" t="s">
        <v>144</v>
      </c>
    </row>
    <row r="203" s="2" customFormat="1" ht="24.15" customHeight="1">
      <c r="A203" s="36"/>
      <c r="B203" s="37"/>
      <c r="C203" s="183" t="s">
        <v>382</v>
      </c>
      <c r="D203" s="183" t="s">
        <v>138</v>
      </c>
      <c r="E203" s="184" t="s">
        <v>376</v>
      </c>
      <c r="F203" s="185" t="s">
        <v>377</v>
      </c>
      <c r="G203" s="186" t="s">
        <v>370</v>
      </c>
      <c r="H203" s="187">
        <v>24</v>
      </c>
      <c r="I203" s="188"/>
      <c r="J203" s="189">
        <f>ROUND(I203*H203,2)</f>
        <v>0</v>
      </c>
      <c r="K203" s="185" t="s">
        <v>142</v>
      </c>
      <c r="L203" s="42"/>
      <c r="M203" s="190" t="s">
        <v>28</v>
      </c>
      <c r="N203" s="191" t="s">
        <v>46</v>
      </c>
      <c r="O203" s="82"/>
      <c r="P203" s="192">
        <f>O203*H203</f>
        <v>0</v>
      </c>
      <c r="Q203" s="192">
        <v>0.0038785</v>
      </c>
      <c r="R203" s="192">
        <f>Q203*H203</f>
        <v>0.093084</v>
      </c>
      <c r="S203" s="192">
        <v>0</v>
      </c>
      <c r="T203" s="19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4" t="s">
        <v>143</v>
      </c>
      <c r="AT203" s="194" t="s">
        <v>138</v>
      </c>
      <c r="AU203" s="194" t="s">
        <v>75</v>
      </c>
      <c r="AY203" s="15" t="s">
        <v>144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5" t="s">
        <v>82</v>
      </c>
      <c r="BK203" s="195">
        <f>ROUND(I203*H203,2)</f>
        <v>0</v>
      </c>
      <c r="BL203" s="15" t="s">
        <v>143</v>
      </c>
      <c r="BM203" s="194" t="s">
        <v>703</v>
      </c>
    </row>
    <row r="204" s="2" customFormat="1">
      <c r="A204" s="36"/>
      <c r="B204" s="37"/>
      <c r="C204" s="38"/>
      <c r="D204" s="196" t="s">
        <v>146</v>
      </c>
      <c r="E204" s="38"/>
      <c r="F204" s="197" t="s">
        <v>379</v>
      </c>
      <c r="G204" s="38"/>
      <c r="H204" s="38"/>
      <c r="I204" s="198"/>
      <c r="J204" s="38"/>
      <c r="K204" s="38"/>
      <c r="L204" s="42"/>
      <c r="M204" s="199"/>
      <c r="N204" s="200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146</v>
      </c>
      <c r="AU204" s="15" t="s">
        <v>75</v>
      </c>
    </row>
    <row r="205" s="2" customFormat="1">
      <c r="A205" s="36"/>
      <c r="B205" s="37"/>
      <c r="C205" s="38"/>
      <c r="D205" s="201" t="s">
        <v>148</v>
      </c>
      <c r="E205" s="38"/>
      <c r="F205" s="202" t="s">
        <v>380</v>
      </c>
      <c r="G205" s="38"/>
      <c r="H205" s="38"/>
      <c r="I205" s="198"/>
      <c r="J205" s="38"/>
      <c r="K205" s="38"/>
      <c r="L205" s="42"/>
      <c r="M205" s="199"/>
      <c r="N205" s="200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148</v>
      </c>
      <c r="AU205" s="15" t="s">
        <v>75</v>
      </c>
    </row>
    <row r="206" s="10" customFormat="1">
      <c r="A206" s="10"/>
      <c r="B206" s="203"/>
      <c r="C206" s="204"/>
      <c r="D206" s="196" t="s">
        <v>172</v>
      </c>
      <c r="E206" s="205" t="s">
        <v>28</v>
      </c>
      <c r="F206" s="206" t="s">
        <v>381</v>
      </c>
      <c r="G206" s="204"/>
      <c r="H206" s="207">
        <v>24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13" t="s">
        <v>172</v>
      </c>
      <c r="AU206" s="213" t="s">
        <v>75</v>
      </c>
      <c r="AV206" s="10" t="s">
        <v>84</v>
      </c>
      <c r="AW206" s="10" t="s">
        <v>36</v>
      </c>
      <c r="AX206" s="10" t="s">
        <v>82</v>
      </c>
      <c r="AY206" s="213" t="s">
        <v>144</v>
      </c>
    </row>
    <row r="207" s="2" customFormat="1" ht="33" customHeight="1">
      <c r="A207" s="36"/>
      <c r="B207" s="37"/>
      <c r="C207" s="183" t="s">
        <v>388</v>
      </c>
      <c r="D207" s="183" t="s">
        <v>138</v>
      </c>
      <c r="E207" s="184" t="s">
        <v>389</v>
      </c>
      <c r="F207" s="185" t="s">
        <v>390</v>
      </c>
      <c r="G207" s="186" t="s">
        <v>391</v>
      </c>
      <c r="H207" s="187">
        <v>4</v>
      </c>
      <c r="I207" s="188"/>
      <c r="J207" s="189">
        <f>ROUND(I207*H207,2)</f>
        <v>0</v>
      </c>
      <c r="K207" s="185" t="s">
        <v>28</v>
      </c>
      <c r="L207" s="42"/>
      <c r="M207" s="190" t="s">
        <v>28</v>
      </c>
      <c r="N207" s="191" t="s">
        <v>46</v>
      </c>
      <c r="O207" s="82"/>
      <c r="P207" s="192">
        <f>O207*H207</f>
        <v>0</v>
      </c>
      <c r="Q207" s="192">
        <v>0.07417</v>
      </c>
      <c r="R207" s="192">
        <f>Q207*H207</f>
        <v>0.29668</v>
      </c>
      <c r="S207" s="192">
        <v>0</v>
      </c>
      <c r="T207" s="193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4" t="s">
        <v>143</v>
      </c>
      <c r="AT207" s="194" t="s">
        <v>138</v>
      </c>
      <c r="AU207" s="194" t="s">
        <v>75</v>
      </c>
      <c r="AY207" s="15" t="s">
        <v>144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5" t="s">
        <v>82</v>
      </c>
      <c r="BK207" s="195">
        <f>ROUND(I207*H207,2)</f>
        <v>0</v>
      </c>
      <c r="BL207" s="15" t="s">
        <v>143</v>
      </c>
      <c r="BM207" s="194" t="s">
        <v>704</v>
      </c>
    </row>
    <row r="208" s="2" customFormat="1">
      <c r="A208" s="36"/>
      <c r="B208" s="37"/>
      <c r="C208" s="38"/>
      <c r="D208" s="196" t="s">
        <v>146</v>
      </c>
      <c r="E208" s="38"/>
      <c r="F208" s="197" t="s">
        <v>390</v>
      </c>
      <c r="G208" s="38"/>
      <c r="H208" s="38"/>
      <c r="I208" s="198"/>
      <c r="J208" s="38"/>
      <c r="K208" s="38"/>
      <c r="L208" s="42"/>
      <c r="M208" s="199"/>
      <c r="N208" s="200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146</v>
      </c>
      <c r="AU208" s="15" t="s">
        <v>75</v>
      </c>
    </row>
    <row r="209" s="2" customFormat="1" ht="24.15" customHeight="1">
      <c r="A209" s="36"/>
      <c r="B209" s="37"/>
      <c r="C209" s="183" t="s">
        <v>270</v>
      </c>
      <c r="D209" s="183" t="s">
        <v>138</v>
      </c>
      <c r="E209" s="184" t="s">
        <v>383</v>
      </c>
      <c r="F209" s="185" t="s">
        <v>384</v>
      </c>
      <c r="G209" s="186" t="s">
        <v>185</v>
      </c>
      <c r="H209" s="187">
        <v>130.142</v>
      </c>
      <c r="I209" s="188"/>
      <c r="J209" s="189">
        <f>ROUND(I209*H209,2)</f>
        <v>0</v>
      </c>
      <c r="K209" s="185" t="s">
        <v>142</v>
      </c>
      <c r="L209" s="42"/>
      <c r="M209" s="190" t="s">
        <v>28</v>
      </c>
      <c r="N209" s="191" t="s">
        <v>46</v>
      </c>
      <c r="O209" s="82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4" t="s">
        <v>143</v>
      </c>
      <c r="AT209" s="194" t="s">
        <v>138</v>
      </c>
      <c r="AU209" s="194" t="s">
        <v>75</v>
      </c>
      <c r="AY209" s="15" t="s">
        <v>144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5" t="s">
        <v>82</v>
      </c>
      <c r="BK209" s="195">
        <f>ROUND(I209*H209,2)</f>
        <v>0</v>
      </c>
      <c r="BL209" s="15" t="s">
        <v>143</v>
      </c>
      <c r="BM209" s="194" t="s">
        <v>705</v>
      </c>
    </row>
    <row r="210" s="2" customFormat="1">
      <c r="A210" s="36"/>
      <c r="B210" s="37"/>
      <c r="C210" s="38"/>
      <c r="D210" s="196" t="s">
        <v>146</v>
      </c>
      <c r="E210" s="38"/>
      <c r="F210" s="197" t="s">
        <v>386</v>
      </c>
      <c r="G210" s="38"/>
      <c r="H210" s="38"/>
      <c r="I210" s="198"/>
      <c r="J210" s="38"/>
      <c r="K210" s="38"/>
      <c r="L210" s="42"/>
      <c r="M210" s="199"/>
      <c r="N210" s="200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146</v>
      </c>
      <c r="AU210" s="15" t="s">
        <v>75</v>
      </c>
    </row>
    <row r="211" s="2" customFormat="1">
      <c r="A211" s="36"/>
      <c r="B211" s="37"/>
      <c r="C211" s="38"/>
      <c r="D211" s="201" t="s">
        <v>148</v>
      </c>
      <c r="E211" s="38"/>
      <c r="F211" s="202" t="s">
        <v>387</v>
      </c>
      <c r="G211" s="38"/>
      <c r="H211" s="38"/>
      <c r="I211" s="198"/>
      <c r="J211" s="38"/>
      <c r="K211" s="38"/>
      <c r="L211" s="42"/>
      <c r="M211" s="245"/>
      <c r="N211" s="246"/>
      <c r="O211" s="247"/>
      <c r="P211" s="247"/>
      <c r="Q211" s="247"/>
      <c r="R211" s="247"/>
      <c r="S211" s="247"/>
      <c r="T211" s="248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148</v>
      </c>
      <c r="AU211" s="15" t="s">
        <v>75</v>
      </c>
    </row>
    <row r="212" s="2" customFormat="1" ht="6.96" customHeight="1">
      <c r="A212" s="36"/>
      <c r="B212" s="57"/>
      <c r="C212" s="58"/>
      <c r="D212" s="58"/>
      <c r="E212" s="58"/>
      <c r="F212" s="58"/>
      <c r="G212" s="58"/>
      <c r="H212" s="58"/>
      <c r="I212" s="58"/>
      <c r="J212" s="58"/>
      <c r="K212" s="58"/>
      <c r="L212" s="42"/>
      <c r="M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</sheetData>
  <sheetProtection sheet="1" autoFilter="0" formatColumns="0" formatRows="0" objects="1" scenarios="1" spinCount="100000" saltValue="4fZipR3wl+C2PiUshCdBFw9OBUP9iLpgNlB24XGLJCS9DAQhVzhcKgGm2ZUj6aMcT9oXmMcZKOGtNTX3Fx03yg==" hashValue="Haa5oSH2+/dVY2omGlmiIQ3+i2tKzm99HncQuaV+tb/SNcUPkbGhpwDFSXaH1G8zzQ6OBHGNKmWPfQBjv7w9fw==" algorithmName="SHA-512" password="CC35"/>
  <autoFilter ref="C78:K21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3_02/184853511"/>
    <hyperlink ref="F85" r:id="rId2" display="https://podminky.urs.cz/item/CS_URS_2023_02/183403112"/>
    <hyperlink ref="F88" r:id="rId3" display="https://podminky.urs.cz/item/CS_URS_2023_02/183403151"/>
    <hyperlink ref="F91" r:id="rId4" display="https://podminky.urs.cz/item/CS_URS_2023_02/183403152"/>
    <hyperlink ref="F94" r:id="rId5" display="https://podminky.urs.cz/item/CS_URS_2023_02/181451121"/>
    <hyperlink ref="F101" r:id="rId6" display="https://podminky.urs.cz/item/CS_URS_2023_02/185802113"/>
    <hyperlink ref="F108" r:id="rId7" display="https://podminky.urs.cz/item/CS_URS_2023_02/183101113"/>
    <hyperlink ref="F118" r:id="rId8" display="https://podminky.urs.cz/item/CS_URS_2023_02/185802114"/>
    <hyperlink ref="F125" r:id="rId9" display="https://podminky.urs.cz/item/CS_URS_2023_02/184102110"/>
    <hyperlink ref="F129" r:id="rId10" display="https://podminky.urs.cz/item/CS_URS_2023_02/184102111"/>
    <hyperlink ref="F163" r:id="rId11" display="https://podminky.urs.cz/item/CS_URS_2023_02/184215112"/>
    <hyperlink ref="F172" r:id="rId12" display="https://podminky.urs.cz/item/CS_URS_2023_02/184813121"/>
    <hyperlink ref="F175" r:id="rId13" display="https://podminky.urs.cz/item/CS_URS_2023_02/184813133"/>
    <hyperlink ref="F179" r:id="rId14" display="https://podminky.urs.cz/item/CS_URS_2023_02/184813134"/>
    <hyperlink ref="F183" r:id="rId15" display="https://podminky.urs.cz/item/CS_URS_2023_02/184911421"/>
    <hyperlink ref="F189" r:id="rId16" display="https://podminky.urs.cz/item/CS_URS_2023_02/185804312"/>
    <hyperlink ref="F193" r:id="rId17" display="https://podminky.urs.cz/item/CS_URS_2023_02/185851121"/>
    <hyperlink ref="F196" r:id="rId18" display="https://podminky.urs.cz/item/CS_URS_2023_02/185851129"/>
    <hyperlink ref="F205" r:id="rId19" display="https://podminky.urs.cz/item/CS_URS_2023_02/348952262"/>
    <hyperlink ref="F211" r:id="rId20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643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706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ROUND((SUM(BE85:BE113)),  2)</f>
        <v>0</v>
      </c>
      <c r="G35" s="36"/>
      <c r="H35" s="36"/>
      <c r="I35" s="155">
        <v>0.20999999999999999</v>
      </c>
      <c r="J35" s="154">
        <f>ROUND(((SUM(BE85:BE113))*I35),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ROUND((SUM(BF85:BF113)),  2)</f>
        <v>0</v>
      </c>
      <c r="G36" s="36"/>
      <c r="H36" s="36"/>
      <c r="I36" s="155">
        <v>0.14999999999999999</v>
      </c>
      <c r="J36" s="154">
        <f>ROUND(((SUM(BF85:BF113))*I36),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643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SO-031 - 1.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643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SO-031 - 1.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SUM(P86:P113)</f>
        <v>0</v>
      </c>
      <c r="Q85" s="94"/>
      <c r="R85" s="180">
        <f>SUM(R86:R113)</f>
        <v>0.0066000000000000008</v>
      </c>
      <c r="S85" s="94"/>
      <c r="T85" s="181">
        <f>SUM(T86:T113)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SUM(BK86:BK113)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2420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707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708</v>
      </c>
      <c r="G89" s="204"/>
      <c r="H89" s="207">
        <v>2420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1.5029999999999999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709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710</v>
      </c>
      <c r="G93" s="204"/>
      <c r="H93" s="207">
        <v>1.5029999999999999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330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0.0066000000000000008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711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712</v>
      </c>
      <c r="G98" s="204"/>
      <c r="H98" s="207">
        <v>330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33" customHeight="1">
      <c r="A99" s="36"/>
      <c r="B99" s="37"/>
      <c r="C99" s="183" t="s">
        <v>143</v>
      </c>
      <c r="D99" s="183" t="s">
        <v>138</v>
      </c>
      <c r="E99" s="184" t="s">
        <v>415</v>
      </c>
      <c r="F99" s="185" t="s">
        <v>416</v>
      </c>
      <c r="G99" s="186" t="s">
        <v>141</v>
      </c>
      <c r="H99" s="187">
        <v>1721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713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418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419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714</v>
      </c>
      <c r="G102" s="204"/>
      <c r="H102" s="207">
        <v>1721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16.5" customHeight="1">
      <c r="A103" s="36"/>
      <c r="B103" s="37"/>
      <c r="C103" s="183" t="s">
        <v>166</v>
      </c>
      <c r="D103" s="183" t="s">
        <v>138</v>
      </c>
      <c r="E103" s="184" t="s">
        <v>348</v>
      </c>
      <c r="F103" s="185" t="s">
        <v>349</v>
      </c>
      <c r="G103" s="186" t="s">
        <v>343</v>
      </c>
      <c r="H103" s="187">
        <v>184.5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715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351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352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10" customFormat="1">
      <c r="A106" s="10"/>
      <c r="B106" s="203"/>
      <c r="C106" s="204"/>
      <c r="D106" s="196" t="s">
        <v>172</v>
      </c>
      <c r="E106" s="205" t="s">
        <v>28</v>
      </c>
      <c r="F106" s="206" t="s">
        <v>716</v>
      </c>
      <c r="G106" s="204"/>
      <c r="H106" s="207">
        <v>184.5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172</v>
      </c>
      <c r="AU106" s="213" t="s">
        <v>75</v>
      </c>
      <c r="AV106" s="10" t="s">
        <v>84</v>
      </c>
      <c r="AW106" s="10" t="s">
        <v>36</v>
      </c>
      <c r="AX106" s="10" t="s">
        <v>82</v>
      </c>
      <c r="AY106" s="213" t="s">
        <v>144</v>
      </c>
    </row>
    <row r="107" s="2" customFormat="1" ht="21.75" customHeight="1">
      <c r="A107" s="36"/>
      <c r="B107" s="37"/>
      <c r="C107" s="183" t="s">
        <v>174</v>
      </c>
      <c r="D107" s="183" t="s">
        <v>138</v>
      </c>
      <c r="E107" s="184" t="s">
        <v>355</v>
      </c>
      <c r="F107" s="185" t="s">
        <v>356</v>
      </c>
      <c r="G107" s="186" t="s">
        <v>343</v>
      </c>
      <c r="H107" s="187">
        <v>184.5</v>
      </c>
      <c r="I107" s="188"/>
      <c r="J107" s="189">
        <f>ROUND(I107*H107,2)</f>
        <v>0</v>
      </c>
      <c r="K107" s="185" t="s">
        <v>142</v>
      </c>
      <c r="L107" s="42"/>
      <c r="M107" s="190" t="s">
        <v>28</v>
      </c>
      <c r="N107" s="191" t="s">
        <v>46</v>
      </c>
      <c r="O107" s="82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4" t="s">
        <v>143</v>
      </c>
      <c r="AT107" s="194" t="s">
        <v>138</v>
      </c>
      <c r="AU107" s="194" t="s">
        <v>75</v>
      </c>
      <c r="AY107" s="15" t="s">
        <v>144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15" t="s">
        <v>82</v>
      </c>
      <c r="BK107" s="195">
        <f>ROUND(I107*H107,2)</f>
        <v>0</v>
      </c>
      <c r="BL107" s="15" t="s">
        <v>143</v>
      </c>
      <c r="BM107" s="194" t="s">
        <v>717</v>
      </c>
    </row>
    <row r="108" s="2" customFormat="1">
      <c r="A108" s="36"/>
      <c r="B108" s="37"/>
      <c r="C108" s="38"/>
      <c r="D108" s="196" t="s">
        <v>146</v>
      </c>
      <c r="E108" s="38"/>
      <c r="F108" s="197" t="s">
        <v>358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146</v>
      </c>
      <c r="AU108" s="15" t="s">
        <v>75</v>
      </c>
    </row>
    <row r="109" s="2" customFormat="1">
      <c r="A109" s="36"/>
      <c r="B109" s="37"/>
      <c r="C109" s="38"/>
      <c r="D109" s="201" t="s">
        <v>148</v>
      </c>
      <c r="E109" s="38"/>
      <c r="F109" s="202" t="s">
        <v>359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148</v>
      </c>
      <c r="AU109" s="15" t="s">
        <v>75</v>
      </c>
    </row>
    <row r="110" s="2" customFormat="1" ht="24.15" customHeight="1">
      <c r="A110" s="36"/>
      <c r="B110" s="37"/>
      <c r="C110" s="183" t="s">
        <v>182</v>
      </c>
      <c r="D110" s="183" t="s">
        <v>138</v>
      </c>
      <c r="E110" s="184" t="s">
        <v>361</v>
      </c>
      <c r="F110" s="185" t="s">
        <v>362</v>
      </c>
      <c r="G110" s="186" t="s">
        <v>343</v>
      </c>
      <c r="H110" s="187">
        <v>369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718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364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365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719</v>
      </c>
      <c r="G113" s="204"/>
      <c r="H113" s="207">
        <v>369</v>
      </c>
      <c r="I113" s="208"/>
      <c r="J113" s="204"/>
      <c r="K113" s="204"/>
      <c r="L113" s="209"/>
      <c r="M113" s="249"/>
      <c r="N113" s="250"/>
      <c r="O113" s="250"/>
      <c r="P113" s="250"/>
      <c r="Q113" s="250"/>
      <c r="R113" s="250"/>
      <c r="S113" s="250"/>
      <c r="T113" s="25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RyoPCHeNFFISpvPnQA+fg62y3AqNbi1Ip8YH9zljAw6pVUaEF5tBE7XJMWh1KyA4M8GQAVS0GJlsSZiN+cT9ZQ==" hashValue="SDR/Y89W0nCMy0/9XCRTmfoj2TWUSYzloUXXnxKS6w2YHw8Ndr4MQzbt+Z7uMXsLi2uXZfVYdOOGnaaFF4/rbQ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214"/>
    <hyperlink ref="F105" r:id="rId5" display="https://podminky.urs.cz/item/CS_URS_2023_02/185804312"/>
    <hyperlink ref="F109" r:id="rId6" display="https://podminky.urs.cz/item/CS_URS_2023_02/185851121"/>
    <hyperlink ref="F112" r:id="rId7" display="https://podminky.urs.cz/item/CS_URS_2023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643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720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ROUND((SUM(BE85:BE109)),  2)</f>
        <v>0</v>
      </c>
      <c r="G35" s="36"/>
      <c r="H35" s="36"/>
      <c r="I35" s="155">
        <v>0.20999999999999999</v>
      </c>
      <c r="J35" s="154">
        <f>ROUND(((SUM(BE85:BE109))*I35),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ROUND((SUM(BF85:BF109)),  2)</f>
        <v>0</v>
      </c>
      <c r="G36" s="36"/>
      <c r="H36" s="36"/>
      <c r="I36" s="155">
        <v>0.14999999999999999</v>
      </c>
      <c r="J36" s="154">
        <f>ROUND(((SUM(BF85:BF109))*I36),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ROUND((SUM(BG85:BG109)),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ROUND((SUM(BH85:BH109)),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ROUND((SUM(BI85:BI109)),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643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SO-032 - 2.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643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SO-032 - 2.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SUM(P86:P109)</f>
        <v>0</v>
      </c>
      <c r="Q85" s="94"/>
      <c r="R85" s="180">
        <f>SUM(R86:R109)</f>
        <v>0.0066000000000000008</v>
      </c>
      <c r="S85" s="94"/>
      <c r="T85" s="181">
        <f>SUM(T86:T109)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SUM(BK86:BK109)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2420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721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708</v>
      </c>
      <c r="G89" s="204"/>
      <c r="H89" s="207">
        <v>2420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1.002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722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723</v>
      </c>
      <c r="G93" s="204"/>
      <c r="H93" s="207">
        <v>1.002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330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0.0066000000000000008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724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712</v>
      </c>
      <c r="G98" s="204"/>
      <c r="H98" s="207">
        <v>330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16.5" customHeight="1">
      <c r="A99" s="36"/>
      <c r="B99" s="37"/>
      <c r="C99" s="183" t="s">
        <v>143</v>
      </c>
      <c r="D99" s="183" t="s">
        <v>138</v>
      </c>
      <c r="E99" s="184" t="s">
        <v>348</v>
      </c>
      <c r="F99" s="185" t="s">
        <v>349</v>
      </c>
      <c r="G99" s="186" t="s">
        <v>343</v>
      </c>
      <c r="H99" s="187">
        <v>110.7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725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351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352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726</v>
      </c>
      <c r="G102" s="204"/>
      <c r="H102" s="207">
        <v>110.7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1.75" customHeight="1">
      <c r="A103" s="36"/>
      <c r="B103" s="37"/>
      <c r="C103" s="183" t="s">
        <v>166</v>
      </c>
      <c r="D103" s="183" t="s">
        <v>138</v>
      </c>
      <c r="E103" s="184" t="s">
        <v>355</v>
      </c>
      <c r="F103" s="185" t="s">
        <v>356</v>
      </c>
      <c r="G103" s="186" t="s">
        <v>343</v>
      </c>
      <c r="H103" s="187">
        <v>110.7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727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2" customFormat="1" ht="24.15" customHeight="1">
      <c r="A106" s="36"/>
      <c r="B106" s="37"/>
      <c r="C106" s="183" t="s">
        <v>174</v>
      </c>
      <c r="D106" s="183" t="s">
        <v>138</v>
      </c>
      <c r="E106" s="184" t="s">
        <v>361</v>
      </c>
      <c r="F106" s="185" t="s">
        <v>362</v>
      </c>
      <c r="G106" s="186" t="s">
        <v>343</v>
      </c>
      <c r="H106" s="187">
        <v>221.40000000000001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728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364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365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729</v>
      </c>
      <c r="G109" s="204"/>
      <c r="H109" s="207">
        <v>221.40000000000001</v>
      </c>
      <c r="I109" s="208"/>
      <c r="J109" s="204"/>
      <c r="K109" s="204"/>
      <c r="L109" s="209"/>
      <c r="M109" s="249"/>
      <c r="N109" s="250"/>
      <c r="O109" s="250"/>
      <c r="P109" s="250"/>
      <c r="Q109" s="250"/>
      <c r="R109" s="250"/>
      <c r="S109" s="250"/>
      <c r="T109" s="25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6.96" customHeight="1">
      <c r="A110" s="36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42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sheetProtection sheet="1" autoFilter="0" formatColumns="0" formatRows="0" objects="1" scenarios="1" spinCount="100000" saltValue="uCUi+f8Qr+Dr9z5z44h/Y2eT5ITf6FZM1aq7EF+EAZco+55f1Pfkcg4rJMrB8v61YnEUDFHpiECwxyc7WVrRWw==" hashValue="Fd+VoGtQkzb+aTN9VFwwWgIsehH+rYuMujYNE8sMFKtu89YD9f7f3e9G7t0XGyFk4c64KtozV7zPvmjXP68FWw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312"/>
    <hyperlink ref="F105" r:id="rId5" display="https://podminky.urs.cz/item/CS_URS_2023_02/185851121"/>
    <hyperlink ref="F108" r:id="rId6" display="https://podminky.urs.cz/item/CS_URS_2023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643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730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ROUND((SUM(BE85:BE113)),  2)</f>
        <v>0</v>
      </c>
      <c r="G35" s="36"/>
      <c r="H35" s="36"/>
      <c r="I35" s="155">
        <v>0.20999999999999999</v>
      </c>
      <c r="J35" s="154">
        <f>ROUND(((SUM(BE85:BE113))*I35),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ROUND((SUM(BF85:BF113)),  2)</f>
        <v>0</v>
      </c>
      <c r="G36" s="36"/>
      <c r="H36" s="36"/>
      <c r="I36" s="155">
        <v>0.14999999999999999</v>
      </c>
      <c r="J36" s="154">
        <f>ROUND(((SUM(BF85:BF113))*I36),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643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SO-033 - 3.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643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SO-033 - 3.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SUM(P86:P113)</f>
        <v>0</v>
      </c>
      <c r="Q85" s="94"/>
      <c r="R85" s="180">
        <f>SUM(R86:R113)</f>
        <v>0.0066000000000000008</v>
      </c>
      <c r="S85" s="94"/>
      <c r="T85" s="181">
        <f>SUM(T86:T113)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SUM(BK86:BK113)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2420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731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708</v>
      </c>
      <c r="G89" s="204"/>
      <c r="H89" s="207">
        <v>2420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1.002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732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723</v>
      </c>
      <c r="G93" s="204"/>
      <c r="H93" s="207">
        <v>1.002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330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0.0066000000000000008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733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712</v>
      </c>
      <c r="G98" s="204"/>
      <c r="H98" s="207">
        <v>330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16.5" customHeight="1">
      <c r="A99" s="36"/>
      <c r="B99" s="37"/>
      <c r="C99" s="183" t="s">
        <v>143</v>
      </c>
      <c r="D99" s="183" t="s">
        <v>138</v>
      </c>
      <c r="E99" s="184" t="s">
        <v>348</v>
      </c>
      <c r="F99" s="185" t="s">
        <v>349</v>
      </c>
      <c r="G99" s="186" t="s">
        <v>343</v>
      </c>
      <c r="H99" s="187">
        <v>36.899999999999999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734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351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352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735</v>
      </c>
      <c r="G102" s="204"/>
      <c r="H102" s="207">
        <v>36.899999999999999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1.75" customHeight="1">
      <c r="A103" s="36"/>
      <c r="B103" s="37"/>
      <c r="C103" s="183" t="s">
        <v>166</v>
      </c>
      <c r="D103" s="183" t="s">
        <v>138</v>
      </c>
      <c r="E103" s="184" t="s">
        <v>355</v>
      </c>
      <c r="F103" s="185" t="s">
        <v>356</v>
      </c>
      <c r="G103" s="186" t="s">
        <v>343</v>
      </c>
      <c r="H103" s="187">
        <v>36.899999999999999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736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2" customFormat="1" ht="24.15" customHeight="1">
      <c r="A106" s="36"/>
      <c r="B106" s="37"/>
      <c r="C106" s="183" t="s">
        <v>174</v>
      </c>
      <c r="D106" s="183" t="s">
        <v>138</v>
      </c>
      <c r="E106" s="184" t="s">
        <v>361</v>
      </c>
      <c r="F106" s="185" t="s">
        <v>362</v>
      </c>
      <c r="G106" s="186" t="s">
        <v>343</v>
      </c>
      <c r="H106" s="187">
        <v>73.799999999999997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737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364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365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738</v>
      </c>
      <c r="G109" s="204"/>
      <c r="H109" s="207">
        <v>73.799999999999997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21.75" customHeight="1">
      <c r="A110" s="36"/>
      <c r="B110" s="37"/>
      <c r="C110" s="183" t="s">
        <v>182</v>
      </c>
      <c r="D110" s="183" t="s">
        <v>138</v>
      </c>
      <c r="E110" s="184" t="s">
        <v>445</v>
      </c>
      <c r="F110" s="185" t="s">
        <v>446</v>
      </c>
      <c r="G110" s="186" t="s">
        <v>198</v>
      </c>
      <c r="H110" s="187">
        <v>110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739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448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449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740</v>
      </c>
      <c r="G113" s="204"/>
      <c r="H113" s="207">
        <v>110</v>
      </c>
      <c r="I113" s="208"/>
      <c r="J113" s="204"/>
      <c r="K113" s="204"/>
      <c r="L113" s="209"/>
      <c r="M113" s="249"/>
      <c r="N113" s="250"/>
      <c r="O113" s="250"/>
      <c r="P113" s="250"/>
      <c r="Q113" s="250"/>
      <c r="R113" s="250"/>
      <c r="S113" s="250"/>
      <c r="T113" s="25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erGnRCqHLr79HKQoPMSrViv7uGkcmRq/5Gdk/I/Y3Tb8LRWOuYkoWg0R1HVzJtoyHU2zUX+vjTEKmz1VKnYB/g==" hashValue="pGMIkGaZ/fULskbQp/EP11Dc+pnzHNWbIfqJ+1dGXVlNB/9ucSGqgaHoxYdSlaNx5oLM7Pl4tHvuBI4OMyaCgA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312"/>
    <hyperlink ref="F105" r:id="rId5" display="https://podminky.urs.cz/item/CS_URS_2023_02/185851121"/>
    <hyperlink ref="F108" r:id="rId6" display="https://podminky.urs.cz/item/CS_URS_2023_02/185851129"/>
    <hyperlink ref="F112" r:id="rId7" display="https://podminky.urs.cz/item/CS_URS_2023_02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119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741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28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22</v>
      </c>
      <c r="E12" s="36"/>
      <c r="F12" s="131" t="s">
        <v>23</v>
      </c>
      <c r="G12" s="36"/>
      <c r="H12" s="36"/>
      <c r="I12" s="140" t="s">
        <v>24</v>
      </c>
      <c r="J12" s="144" t="str">
        <f>'Rekapitulace stavby'!AN8</f>
        <v>25. 9. 2023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26</v>
      </c>
      <c r="E14" s="36"/>
      <c r="F14" s="36"/>
      <c r="G14" s="36"/>
      <c r="H14" s="36"/>
      <c r="I14" s="140" t="s">
        <v>27</v>
      </c>
      <c r="J14" s="131" t="s">
        <v>28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29</v>
      </c>
      <c r="F15" s="36"/>
      <c r="G15" s="36"/>
      <c r="H15" s="36"/>
      <c r="I15" s="140" t="s">
        <v>30</v>
      </c>
      <c r="J15" s="131" t="s">
        <v>28</v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31</v>
      </c>
      <c r="E17" s="36"/>
      <c r="F17" s="36"/>
      <c r="G17" s="36"/>
      <c r="H17" s="36"/>
      <c r="I17" s="140" t="s">
        <v>27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30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33</v>
      </c>
      <c r="E20" s="36"/>
      <c r="F20" s="36"/>
      <c r="G20" s="36"/>
      <c r="H20" s="36"/>
      <c r="I20" s="140" t="s">
        <v>27</v>
      </c>
      <c r="J20" s="131" t="s">
        <v>34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35</v>
      </c>
      <c r="F21" s="36"/>
      <c r="G21" s="36"/>
      <c r="H21" s="36"/>
      <c r="I21" s="140" t="s">
        <v>30</v>
      </c>
      <c r="J21" s="131" t="s">
        <v>28</v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37</v>
      </c>
      <c r="E23" s="36"/>
      <c r="F23" s="36"/>
      <c r="G23" s="36"/>
      <c r="H23" s="36"/>
      <c r="I23" s="140" t="s">
        <v>27</v>
      </c>
      <c r="J23" s="131" t="s">
        <v>34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38</v>
      </c>
      <c r="F24" s="36"/>
      <c r="G24" s="36"/>
      <c r="H24" s="36"/>
      <c r="I24" s="140" t="s">
        <v>30</v>
      </c>
      <c r="J24" s="131" t="s">
        <v>28</v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39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28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41</v>
      </c>
      <c r="E30" s="36"/>
      <c r="F30" s="36"/>
      <c r="G30" s="36"/>
      <c r="H30" s="36"/>
      <c r="I30" s="36"/>
      <c r="J30" s="151">
        <f>ROUND(J79,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43</v>
      </c>
      <c r="G32" s="36"/>
      <c r="H32" s="36"/>
      <c r="I32" s="152" t="s">
        <v>42</v>
      </c>
      <c r="J32" s="152" t="s">
        <v>44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45</v>
      </c>
      <c r="E33" s="140" t="s">
        <v>46</v>
      </c>
      <c r="F33" s="154">
        <f>ROUND((SUM(BE79:BE98)),  2)</f>
        <v>0</v>
      </c>
      <c r="G33" s="36"/>
      <c r="H33" s="36"/>
      <c r="I33" s="155">
        <v>0.20999999999999999</v>
      </c>
      <c r="J33" s="154">
        <f>ROUND(((SUM(BE79:BE98))*I33),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47</v>
      </c>
      <c r="F34" s="154">
        <f>ROUND((SUM(BF79:BF98)),  2)</f>
        <v>0</v>
      </c>
      <c r="G34" s="36"/>
      <c r="H34" s="36"/>
      <c r="I34" s="155">
        <v>0.14999999999999999</v>
      </c>
      <c r="J34" s="154">
        <f>ROUND(((SUM(BF79:BF98))*I34),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48</v>
      </c>
      <c r="F35" s="154">
        <f>ROUND((SUM(BG79:BG98)),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49</v>
      </c>
      <c r="F36" s="154">
        <f>ROUND((SUM(BH79:BH98)),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50</v>
      </c>
      <c r="F37" s="154">
        <f>ROUND((SUM(BI79:BI98)),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121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7" t="str">
        <f>E7</f>
        <v>Založení prvků IP, větrolamů v k.ú. Přibice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119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VRN - Vedlejší rozpočtové náklady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Přibice</v>
      </c>
      <c r="G52" s="38"/>
      <c r="H52" s="38"/>
      <c r="I52" s="30" t="s">
        <v>24</v>
      </c>
      <c r="J52" s="70" t="str">
        <f>IF(J12="","",J12)</f>
        <v>25. 9. 2023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26</v>
      </c>
      <c r="D54" s="38"/>
      <c r="E54" s="38"/>
      <c r="F54" s="25" t="str">
        <f>E15</f>
        <v>Ocec Přibice</v>
      </c>
      <c r="G54" s="38"/>
      <c r="H54" s="38"/>
      <c r="I54" s="30" t="s">
        <v>33</v>
      </c>
      <c r="J54" s="34" t="str">
        <f>E21</f>
        <v>AGROPROJEKT PSO s.r.o.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>Agroprojekt PSO s.r.o.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122</v>
      </c>
      <c r="D57" s="169"/>
      <c r="E57" s="169"/>
      <c r="F57" s="169"/>
      <c r="G57" s="169"/>
      <c r="H57" s="169"/>
      <c r="I57" s="169"/>
      <c r="J57" s="170" t="s">
        <v>123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73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124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125</v>
      </c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67" t="str">
        <f>E7</f>
        <v>Založení prvků IP, větrolamů v k.ú. Přibice</v>
      </c>
      <c r="F69" s="30"/>
      <c r="G69" s="30"/>
      <c r="H69" s="30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119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VRN - Vedlejší rozpočtové náklady</v>
      </c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22</v>
      </c>
      <c r="D73" s="38"/>
      <c r="E73" s="38"/>
      <c r="F73" s="25" t="str">
        <f>F12</f>
        <v>Přibice</v>
      </c>
      <c r="G73" s="38"/>
      <c r="H73" s="38"/>
      <c r="I73" s="30" t="s">
        <v>24</v>
      </c>
      <c r="J73" s="70" t="str">
        <f>IF(J12="","",J12)</f>
        <v>25. 9. 2023</v>
      </c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5.65" customHeight="1">
      <c r="A75" s="36"/>
      <c r="B75" s="37"/>
      <c r="C75" s="30" t="s">
        <v>26</v>
      </c>
      <c r="D75" s="38"/>
      <c r="E75" s="38"/>
      <c r="F75" s="25" t="str">
        <f>E15</f>
        <v>Ocec Přibice</v>
      </c>
      <c r="G75" s="38"/>
      <c r="H75" s="38"/>
      <c r="I75" s="30" t="s">
        <v>33</v>
      </c>
      <c r="J75" s="34" t="str">
        <f>E21</f>
        <v>AGROPROJEKT PSO s.r.o.</v>
      </c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5.65" customHeight="1">
      <c r="A76" s="36"/>
      <c r="B76" s="37"/>
      <c r="C76" s="30" t="s">
        <v>31</v>
      </c>
      <c r="D76" s="38"/>
      <c r="E76" s="38"/>
      <c r="F76" s="25" t="str">
        <f>IF(E18="","",E18)</f>
        <v>Vyplň údaj</v>
      </c>
      <c r="G76" s="38"/>
      <c r="H76" s="38"/>
      <c r="I76" s="30" t="s">
        <v>37</v>
      </c>
      <c r="J76" s="34" t="str">
        <f>E24</f>
        <v>Agroprojekt PSO s.r.o.</v>
      </c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72"/>
      <c r="B78" s="173"/>
      <c r="C78" s="174" t="s">
        <v>126</v>
      </c>
      <c r="D78" s="175" t="s">
        <v>60</v>
      </c>
      <c r="E78" s="175" t="s">
        <v>56</v>
      </c>
      <c r="F78" s="175" t="s">
        <v>57</v>
      </c>
      <c r="G78" s="175" t="s">
        <v>127</v>
      </c>
      <c r="H78" s="175" t="s">
        <v>128</v>
      </c>
      <c r="I78" s="175" t="s">
        <v>129</v>
      </c>
      <c r="J78" s="175" t="s">
        <v>123</v>
      </c>
      <c r="K78" s="176" t="s">
        <v>130</v>
      </c>
      <c r="L78" s="177"/>
      <c r="M78" s="90" t="s">
        <v>28</v>
      </c>
      <c r="N78" s="91" t="s">
        <v>45</v>
      </c>
      <c r="O78" s="91" t="s">
        <v>131</v>
      </c>
      <c r="P78" s="91" t="s">
        <v>132</v>
      </c>
      <c r="Q78" s="91" t="s">
        <v>133</v>
      </c>
      <c r="R78" s="91" t="s">
        <v>134</v>
      </c>
      <c r="S78" s="91" t="s">
        <v>135</v>
      </c>
      <c r="T78" s="92" t="s">
        <v>136</v>
      </c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</row>
    <row r="79" s="2" customFormat="1" ht="22.8" customHeight="1">
      <c r="A79" s="36"/>
      <c r="B79" s="37"/>
      <c r="C79" s="97" t="s">
        <v>137</v>
      </c>
      <c r="D79" s="38"/>
      <c r="E79" s="38"/>
      <c r="F79" s="38"/>
      <c r="G79" s="38"/>
      <c r="H79" s="38"/>
      <c r="I79" s="38"/>
      <c r="J79" s="178">
        <f>BK79</f>
        <v>0</v>
      </c>
      <c r="K79" s="38"/>
      <c r="L79" s="42"/>
      <c r="M79" s="93"/>
      <c r="N79" s="179"/>
      <c r="O79" s="94"/>
      <c r="P79" s="180">
        <f>SUM(P80:P98)</f>
        <v>0</v>
      </c>
      <c r="Q79" s="94"/>
      <c r="R79" s="180">
        <f>SUM(R80:R98)</f>
        <v>0</v>
      </c>
      <c r="S79" s="94"/>
      <c r="T79" s="181">
        <f>SUM(T80:T98)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74</v>
      </c>
      <c r="AU79" s="15" t="s">
        <v>124</v>
      </c>
      <c r="BK79" s="182">
        <f>SUM(BK80:BK98)</f>
        <v>0</v>
      </c>
    </row>
    <row r="80" s="2" customFormat="1" ht="16.5" customHeight="1">
      <c r="A80" s="36"/>
      <c r="B80" s="37"/>
      <c r="C80" s="183" t="s">
        <v>82</v>
      </c>
      <c r="D80" s="183" t="s">
        <v>138</v>
      </c>
      <c r="E80" s="184" t="s">
        <v>742</v>
      </c>
      <c r="F80" s="185" t="s">
        <v>743</v>
      </c>
      <c r="G80" s="186" t="s">
        <v>744</v>
      </c>
      <c r="H80" s="187">
        <v>1</v>
      </c>
      <c r="I80" s="188"/>
      <c r="J80" s="189">
        <f>ROUND(I80*H80,2)</f>
        <v>0</v>
      </c>
      <c r="K80" s="185" t="s">
        <v>142</v>
      </c>
      <c r="L80" s="42"/>
      <c r="M80" s="190" t="s">
        <v>28</v>
      </c>
      <c r="N80" s="191" t="s">
        <v>46</v>
      </c>
      <c r="O80" s="82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4" t="s">
        <v>745</v>
      </c>
      <c r="AT80" s="194" t="s">
        <v>138</v>
      </c>
      <c r="AU80" s="194" t="s">
        <v>75</v>
      </c>
      <c r="AY80" s="15" t="s">
        <v>144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5" t="s">
        <v>82</v>
      </c>
      <c r="BK80" s="195">
        <f>ROUND(I80*H80,2)</f>
        <v>0</v>
      </c>
      <c r="BL80" s="15" t="s">
        <v>745</v>
      </c>
      <c r="BM80" s="194" t="s">
        <v>746</v>
      </c>
    </row>
    <row r="81" s="2" customFormat="1">
      <c r="A81" s="36"/>
      <c r="B81" s="37"/>
      <c r="C81" s="38"/>
      <c r="D81" s="196" t="s">
        <v>146</v>
      </c>
      <c r="E81" s="38"/>
      <c r="F81" s="197" t="s">
        <v>743</v>
      </c>
      <c r="G81" s="38"/>
      <c r="H81" s="38"/>
      <c r="I81" s="198"/>
      <c r="J81" s="38"/>
      <c r="K81" s="38"/>
      <c r="L81" s="42"/>
      <c r="M81" s="199"/>
      <c r="N81" s="200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146</v>
      </c>
      <c r="AU81" s="15" t="s">
        <v>75</v>
      </c>
    </row>
    <row r="82" s="2" customFormat="1">
      <c r="A82" s="36"/>
      <c r="B82" s="37"/>
      <c r="C82" s="38"/>
      <c r="D82" s="201" t="s">
        <v>148</v>
      </c>
      <c r="E82" s="38"/>
      <c r="F82" s="202" t="s">
        <v>747</v>
      </c>
      <c r="G82" s="38"/>
      <c r="H82" s="38"/>
      <c r="I82" s="198"/>
      <c r="J82" s="38"/>
      <c r="K82" s="38"/>
      <c r="L82" s="42"/>
      <c r="M82" s="199"/>
      <c r="N82" s="200"/>
      <c r="O82" s="82"/>
      <c r="P82" s="82"/>
      <c r="Q82" s="82"/>
      <c r="R82" s="82"/>
      <c r="S82" s="82"/>
      <c r="T82" s="83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148</v>
      </c>
      <c r="AU82" s="15" t="s">
        <v>75</v>
      </c>
    </row>
    <row r="83" s="11" customFormat="1">
      <c r="A83" s="11"/>
      <c r="B83" s="224"/>
      <c r="C83" s="225"/>
      <c r="D83" s="196" t="s">
        <v>172</v>
      </c>
      <c r="E83" s="226" t="s">
        <v>28</v>
      </c>
      <c r="F83" s="227" t="s">
        <v>748</v>
      </c>
      <c r="G83" s="225"/>
      <c r="H83" s="226" t="s">
        <v>28</v>
      </c>
      <c r="I83" s="228"/>
      <c r="J83" s="225"/>
      <c r="K83" s="225"/>
      <c r="L83" s="229"/>
      <c r="M83" s="230"/>
      <c r="N83" s="231"/>
      <c r="O83" s="231"/>
      <c r="P83" s="231"/>
      <c r="Q83" s="231"/>
      <c r="R83" s="231"/>
      <c r="S83" s="231"/>
      <c r="T83" s="232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T83" s="233" t="s">
        <v>172</v>
      </c>
      <c r="AU83" s="233" t="s">
        <v>75</v>
      </c>
      <c r="AV83" s="11" t="s">
        <v>82</v>
      </c>
      <c r="AW83" s="11" t="s">
        <v>36</v>
      </c>
      <c r="AX83" s="11" t="s">
        <v>75</v>
      </c>
      <c r="AY83" s="233" t="s">
        <v>144</v>
      </c>
    </row>
    <row r="84" s="11" customFormat="1">
      <c r="A84" s="11"/>
      <c r="B84" s="224"/>
      <c r="C84" s="225"/>
      <c r="D84" s="196" t="s">
        <v>172</v>
      </c>
      <c r="E84" s="226" t="s">
        <v>28</v>
      </c>
      <c r="F84" s="227" t="s">
        <v>749</v>
      </c>
      <c r="G84" s="225"/>
      <c r="H84" s="226" t="s">
        <v>28</v>
      </c>
      <c r="I84" s="228"/>
      <c r="J84" s="225"/>
      <c r="K84" s="225"/>
      <c r="L84" s="229"/>
      <c r="M84" s="230"/>
      <c r="N84" s="231"/>
      <c r="O84" s="231"/>
      <c r="P84" s="231"/>
      <c r="Q84" s="231"/>
      <c r="R84" s="231"/>
      <c r="S84" s="231"/>
      <c r="T84" s="232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T84" s="233" t="s">
        <v>172</v>
      </c>
      <c r="AU84" s="233" t="s">
        <v>75</v>
      </c>
      <c r="AV84" s="11" t="s">
        <v>82</v>
      </c>
      <c r="AW84" s="11" t="s">
        <v>36</v>
      </c>
      <c r="AX84" s="11" t="s">
        <v>75</v>
      </c>
      <c r="AY84" s="233" t="s">
        <v>144</v>
      </c>
    </row>
    <row r="85" s="11" customFormat="1">
      <c r="A85" s="11"/>
      <c r="B85" s="224"/>
      <c r="C85" s="225"/>
      <c r="D85" s="196" t="s">
        <v>172</v>
      </c>
      <c r="E85" s="226" t="s">
        <v>28</v>
      </c>
      <c r="F85" s="227" t="s">
        <v>750</v>
      </c>
      <c r="G85" s="225"/>
      <c r="H85" s="226" t="s">
        <v>28</v>
      </c>
      <c r="I85" s="228"/>
      <c r="J85" s="225"/>
      <c r="K85" s="225"/>
      <c r="L85" s="229"/>
      <c r="M85" s="230"/>
      <c r="N85" s="231"/>
      <c r="O85" s="231"/>
      <c r="P85" s="231"/>
      <c r="Q85" s="231"/>
      <c r="R85" s="231"/>
      <c r="S85" s="231"/>
      <c r="T85" s="232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T85" s="233" t="s">
        <v>172</v>
      </c>
      <c r="AU85" s="233" t="s">
        <v>75</v>
      </c>
      <c r="AV85" s="11" t="s">
        <v>82</v>
      </c>
      <c r="AW85" s="11" t="s">
        <v>36</v>
      </c>
      <c r="AX85" s="11" t="s">
        <v>75</v>
      </c>
      <c r="AY85" s="233" t="s">
        <v>144</v>
      </c>
    </row>
    <row r="86" s="10" customFormat="1">
      <c r="A86" s="10"/>
      <c r="B86" s="203"/>
      <c r="C86" s="204"/>
      <c r="D86" s="196" t="s">
        <v>172</v>
      </c>
      <c r="E86" s="205" t="s">
        <v>28</v>
      </c>
      <c r="F86" s="206" t="s">
        <v>751</v>
      </c>
      <c r="G86" s="204"/>
      <c r="H86" s="207">
        <v>1</v>
      </c>
      <c r="I86" s="208"/>
      <c r="J86" s="204"/>
      <c r="K86" s="204"/>
      <c r="L86" s="209"/>
      <c r="M86" s="210"/>
      <c r="N86" s="211"/>
      <c r="O86" s="211"/>
      <c r="P86" s="211"/>
      <c r="Q86" s="211"/>
      <c r="R86" s="211"/>
      <c r="S86" s="211"/>
      <c r="T86" s="212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13" t="s">
        <v>172</v>
      </c>
      <c r="AU86" s="213" t="s">
        <v>75</v>
      </c>
      <c r="AV86" s="10" t="s">
        <v>84</v>
      </c>
      <c r="AW86" s="10" t="s">
        <v>36</v>
      </c>
      <c r="AX86" s="10" t="s">
        <v>82</v>
      </c>
      <c r="AY86" s="213" t="s">
        <v>144</v>
      </c>
    </row>
    <row r="87" s="2" customFormat="1" ht="16.5" customHeight="1">
      <c r="A87" s="36"/>
      <c r="B87" s="37"/>
      <c r="C87" s="183" t="s">
        <v>84</v>
      </c>
      <c r="D87" s="183" t="s">
        <v>138</v>
      </c>
      <c r="E87" s="184" t="s">
        <v>752</v>
      </c>
      <c r="F87" s="185" t="s">
        <v>753</v>
      </c>
      <c r="G87" s="186" t="s">
        <v>754</v>
      </c>
      <c r="H87" s="187">
        <v>1</v>
      </c>
      <c r="I87" s="188"/>
      <c r="J87" s="189">
        <f>ROUND(I87*H87,2)</f>
        <v>0</v>
      </c>
      <c r="K87" s="185" t="s">
        <v>142</v>
      </c>
      <c r="L87" s="42"/>
      <c r="M87" s="190" t="s">
        <v>28</v>
      </c>
      <c r="N87" s="191" t="s">
        <v>46</v>
      </c>
      <c r="O87" s="82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4" t="s">
        <v>745</v>
      </c>
      <c r="AT87" s="194" t="s">
        <v>138</v>
      </c>
      <c r="AU87" s="194" t="s">
        <v>75</v>
      </c>
      <c r="AY87" s="15" t="s">
        <v>144</v>
      </c>
      <c r="BE87" s="195">
        <f>IF(N87="základní",J87,0)</f>
        <v>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5" t="s">
        <v>82</v>
      </c>
      <c r="BK87" s="195">
        <f>ROUND(I87*H87,2)</f>
        <v>0</v>
      </c>
      <c r="BL87" s="15" t="s">
        <v>745</v>
      </c>
      <c r="BM87" s="194" t="s">
        <v>755</v>
      </c>
    </row>
    <row r="88" s="2" customFormat="1">
      <c r="A88" s="36"/>
      <c r="B88" s="37"/>
      <c r="C88" s="38"/>
      <c r="D88" s="196" t="s">
        <v>146</v>
      </c>
      <c r="E88" s="38"/>
      <c r="F88" s="197" t="s">
        <v>753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2" customFormat="1">
      <c r="A89" s="36"/>
      <c r="B89" s="37"/>
      <c r="C89" s="38"/>
      <c r="D89" s="201" t="s">
        <v>148</v>
      </c>
      <c r="E89" s="38"/>
      <c r="F89" s="202" t="s">
        <v>756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148</v>
      </c>
      <c r="AU89" s="15" t="s">
        <v>75</v>
      </c>
    </row>
    <row r="90" s="10" customFormat="1">
      <c r="A90" s="10"/>
      <c r="B90" s="203"/>
      <c r="C90" s="204"/>
      <c r="D90" s="196" t="s">
        <v>172</v>
      </c>
      <c r="E90" s="205" t="s">
        <v>28</v>
      </c>
      <c r="F90" s="206" t="s">
        <v>757</v>
      </c>
      <c r="G90" s="204"/>
      <c r="H90" s="207">
        <v>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172</v>
      </c>
      <c r="AU90" s="213" t="s">
        <v>75</v>
      </c>
      <c r="AV90" s="10" t="s">
        <v>84</v>
      </c>
      <c r="AW90" s="10" t="s">
        <v>36</v>
      </c>
      <c r="AX90" s="10" t="s">
        <v>82</v>
      </c>
      <c r="AY90" s="213" t="s">
        <v>144</v>
      </c>
    </row>
    <row r="91" s="2" customFormat="1" ht="16.5" customHeight="1">
      <c r="A91" s="36"/>
      <c r="B91" s="37"/>
      <c r="C91" s="183" t="s">
        <v>155</v>
      </c>
      <c r="D91" s="183" t="s">
        <v>138</v>
      </c>
      <c r="E91" s="184" t="s">
        <v>758</v>
      </c>
      <c r="F91" s="185" t="s">
        <v>759</v>
      </c>
      <c r="G91" s="186" t="s">
        <v>744</v>
      </c>
      <c r="H91" s="187">
        <v>1</v>
      </c>
      <c r="I91" s="188"/>
      <c r="J91" s="189">
        <f>ROUND(I91*H91,2)</f>
        <v>0</v>
      </c>
      <c r="K91" s="185" t="s">
        <v>142</v>
      </c>
      <c r="L91" s="42"/>
      <c r="M91" s="190" t="s">
        <v>28</v>
      </c>
      <c r="N91" s="191" t="s">
        <v>46</v>
      </c>
      <c r="O91" s="82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4" t="s">
        <v>745</v>
      </c>
      <c r="AT91" s="194" t="s">
        <v>138</v>
      </c>
      <c r="AU91" s="194" t="s">
        <v>75</v>
      </c>
      <c r="AY91" s="15" t="s">
        <v>144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15" t="s">
        <v>82</v>
      </c>
      <c r="BK91" s="195">
        <f>ROUND(I91*H91,2)</f>
        <v>0</v>
      </c>
      <c r="BL91" s="15" t="s">
        <v>745</v>
      </c>
      <c r="BM91" s="194" t="s">
        <v>760</v>
      </c>
    </row>
    <row r="92" s="2" customFormat="1">
      <c r="A92" s="36"/>
      <c r="B92" s="37"/>
      <c r="C92" s="38"/>
      <c r="D92" s="196" t="s">
        <v>146</v>
      </c>
      <c r="E92" s="38"/>
      <c r="F92" s="197" t="s">
        <v>759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2" customFormat="1">
      <c r="A93" s="36"/>
      <c r="B93" s="37"/>
      <c r="C93" s="38"/>
      <c r="D93" s="201" t="s">
        <v>148</v>
      </c>
      <c r="E93" s="38"/>
      <c r="F93" s="202" t="s">
        <v>761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148</v>
      </c>
      <c r="AU93" s="15" t="s">
        <v>75</v>
      </c>
    </row>
    <row r="94" s="10" customFormat="1">
      <c r="A94" s="10"/>
      <c r="B94" s="203"/>
      <c r="C94" s="204"/>
      <c r="D94" s="196" t="s">
        <v>172</v>
      </c>
      <c r="E94" s="205" t="s">
        <v>28</v>
      </c>
      <c r="F94" s="206" t="s">
        <v>762</v>
      </c>
      <c r="G94" s="204"/>
      <c r="H94" s="207">
        <v>1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172</v>
      </c>
      <c r="AU94" s="213" t="s">
        <v>75</v>
      </c>
      <c r="AV94" s="10" t="s">
        <v>84</v>
      </c>
      <c r="AW94" s="10" t="s">
        <v>36</v>
      </c>
      <c r="AX94" s="10" t="s">
        <v>82</v>
      </c>
      <c r="AY94" s="213" t="s">
        <v>144</v>
      </c>
    </row>
    <row r="95" s="2" customFormat="1" ht="16.5" customHeight="1">
      <c r="A95" s="36"/>
      <c r="B95" s="37"/>
      <c r="C95" s="183" t="s">
        <v>143</v>
      </c>
      <c r="D95" s="183" t="s">
        <v>138</v>
      </c>
      <c r="E95" s="184" t="s">
        <v>763</v>
      </c>
      <c r="F95" s="185" t="s">
        <v>764</v>
      </c>
      <c r="G95" s="186" t="s">
        <v>744</v>
      </c>
      <c r="H95" s="187">
        <v>1</v>
      </c>
      <c r="I95" s="188"/>
      <c r="J95" s="189">
        <f>ROUND(I95*H95,2)</f>
        <v>0</v>
      </c>
      <c r="K95" s="185" t="s">
        <v>142</v>
      </c>
      <c r="L95" s="42"/>
      <c r="M95" s="190" t="s">
        <v>28</v>
      </c>
      <c r="N95" s="191" t="s">
        <v>46</v>
      </c>
      <c r="O95" s="82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4" t="s">
        <v>745</v>
      </c>
      <c r="AT95" s="194" t="s">
        <v>138</v>
      </c>
      <c r="AU95" s="194" t="s">
        <v>75</v>
      </c>
      <c r="AY95" s="15" t="s">
        <v>144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5" t="s">
        <v>82</v>
      </c>
      <c r="BK95" s="195">
        <f>ROUND(I95*H95,2)</f>
        <v>0</v>
      </c>
      <c r="BL95" s="15" t="s">
        <v>745</v>
      </c>
      <c r="BM95" s="194" t="s">
        <v>765</v>
      </c>
    </row>
    <row r="96" s="2" customFormat="1">
      <c r="A96" s="36"/>
      <c r="B96" s="37"/>
      <c r="C96" s="38"/>
      <c r="D96" s="196" t="s">
        <v>146</v>
      </c>
      <c r="E96" s="38"/>
      <c r="F96" s="197" t="s">
        <v>764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146</v>
      </c>
      <c r="AU96" s="15" t="s">
        <v>75</v>
      </c>
    </row>
    <row r="97" s="2" customFormat="1">
      <c r="A97" s="36"/>
      <c r="B97" s="37"/>
      <c r="C97" s="38"/>
      <c r="D97" s="201" t="s">
        <v>148</v>
      </c>
      <c r="E97" s="38"/>
      <c r="F97" s="202" t="s">
        <v>766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148</v>
      </c>
      <c r="AU97" s="15" t="s">
        <v>75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767</v>
      </c>
      <c r="G98" s="204"/>
      <c r="H98" s="207">
        <v>1</v>
      </c>
      <c r="I98" s="208"/>
      <c r="J98" s="204"/>
      <c r="K98" s="204"/>
      <c r="L98" s="209"/>
      <c r="M98" s="249"/>
      <c r="N98" s="250"/>
      <c r="O98" s="250"/>
      <c r="P98" s="250"/>
      <c r="Q98" s="250"/>
      <c r="R98" s="250"/>
      <c r="S98" s="250"/>
      <c r="T98" s="25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6.96" customHeight="1">
      <c r="A99" s="36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42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sheet="1" autoFilter="0" formatColumns="0" formatRows="0" objects="1" scenarios="1" spinCount="100000" saltValue="hiCgX2KxXfjr9RAOUoGgwrG4rS0D5MheveXuh5+ZJ4xzwUFRcbL4yGreMKDMOck8CHt09WHPvXMiLW4HishaxA==" hashValue="VGAIFcGmjS+1RxkkN7XplqYajbq+t04eNf4Teyk3oWqgTtjwA1h09803jFYynme/iVQkXW21/a4SqGnuncCffQ==" algorithmName="SHA-512" password="CC35"/>
  <autoFilter ref="C78:K9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3_02/011002000"/>
    <hyperlink ref="F89" r:id="rId2" display="https://podminky.urs.cz/item/CS_URS_2023_02/075002000"/>
    <hyperlink ref="F93" r:id="rId3" display="https://podminky.urs.cz/item/CS_URS_2023_02/01210300_D4"/>
    <hyperlink ref="F97" r:id="rId4" display="https://podminky.urs.cz/item/CS_URS_2023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3" customFormat="1" ht="45" customHeight="1">
      <c r="B3" s="257"/>
      <c r="C3" s="258" t="s">
        <v>768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769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770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771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772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773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774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775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776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777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778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81</v>
      </c>
      <c r="F18" s="264" t="s">
        <v>779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780</v>
      </c>
      <c r="F19" s="264" t="s">
        <v>781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782</v>
      </c>
      <c r="F20" s="264" t="s">
        <v>783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784</v>
      </c>
      <c r="F21" s="264" t="s">
        <v>785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786</v>
      </c>
      <c r="F22" s="264" t="s">
        <v>787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86</v>
      </c>
      <c r="F23" s="264" t="s">
        <v>788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789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790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791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792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793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794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795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796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797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126</v>
      </c>
      <c r="F36" s="264"/>
      <c r="G36" s="264" t="s">
        <v>798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799</v>
      </c>
      <c r="F37" s="264"/>
      <c r="G37" s="264" t="s">
        <v>800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56</v>
      </c>
      <c r="F38" s="264"/>
      <c r="G38" s="264" t="s">
        <v>801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57</v>
      </c>
      <c r="F39" s="264"/>
      <c r="G39" s="264" t="s">
        <v>802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127</v>
      </c>
      <c r="F40" s="264"/>
      <c r="G40" s="264" t="s">
        <v>803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128</v>
      </c>
      <c r="F41" s="264"/>
      <c r="G41" s="264" t="s">
        <v>804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805</v>
      </c>
      <c r="F42" s="264"/>
      <c r="G42" s="264" t="s">
        <v>806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807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808</v>
      </c>
      <c r="F44" s="264"/>
      <c r="G44" s="264" t="s">
        <v>809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130</v>
      </c>
      <c r="F45" s="264"/>
      <c r="G45" s="264" t="s">
        <v>810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811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812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813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814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815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816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817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818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819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820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821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822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823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824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825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826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827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828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829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830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831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832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833</v>
      </c>
      <c r="D76" s="282"/>
      <c r="E76" s="282"/>
      <c r="F76" s="282" t="s">
        <v>834</v>
      </c>
      <c r="G76" s="283"/>
      <c r="H76" s="282" t="s">
        <v>57</v>
      </c>
      <c r="I76" s="282" t="s">
        <v>60</v>
      </c>
      <c r="J76" s="282" t="s">
        <v>835</v>
      </c>
      <c r="K76" s="281"/>
    </row>
    <row r="77" s="1" customFormat="1" ht="17.25" customHeight="1">
      <c r="B77" s="279"/>
      <c r="C77" s="284" t="s">
        <v>836</v>
      </c>
      <c r="D77" s="284"/>
      <c r="E77" s="284"/>
      <c r="F77" s="285" t="s">
        <v>837</v>
      </c>
      <c r="G77" s="286"/>
      <c r="H77" s="284"/>
      <c r="I77" s="284"/>
      <c r="J77" s="284" t="s">
        <v>838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56</v>
      </c>
      <c r="D79" s="289"/>
      <c r="E79" s="289"/>
      <c r="F79" s="290" t="s">
        <v>839</v>
      </c>
      <c r="G79" s="291"/>
      <c r="H79" s="267" t="s">
        <v>840</v>
      </c>
      <c r="I79" s="267" t="s">
        <v>841</v>
      </c>
      <c r="J79" s="267">
        <v>20</v>
      </c>
      <c r="K79" s="281"/>
    </row>
    <row r="80" s="1" customFormat="1" ht="15" customHeight="1">
      <c r="B80" s="279"/>
      <c r="C80" s="267" t="s">
        <v>842</v>
      </c>
      <c r="D80" s="267"/>
      <c r="E80" s="267"/>
      <c r="F80" s="290" t="s">
        <v>839</v>
      </c>
      <c r="G80" s="291"/>
      <c r="H80" s="267" t="s">
        <v>843</v>
      </c>
      <c r="I80" s="267" t="s">
        <v>841</v>
      </c>
      <c r="J80" s="267">
        <v>120</v>
      </c>
      <c r="K80" s="281"/>
    </row>
    <row r="81" s="1" customFormat="1" ht="15" customHeight="1">
      <c r="B81" s="292"/>
      <c r="C81" s="267" t="s">
        <v>844</v>
      </c>
      <c r="D81" s="267"/>
      <c r="E81" s="267"/>
      <c r="F81" s="290" t="s">
        <v>845</v>
      </c>
      <c r="G81" s="291"/>
      <c r="H81" s="267" t="s">
        <v>846</v>
      </c>
      <c r="I81" s="267" t="s">
        <v>841</v>
      </c>
      <c r="J81" s="267">
        <v>50</v>
      </c>
      <c r="K81" s="281"/>
    </row>
    <row r="82" s="1" customFormat="1" ht="15" customHeight="1">
      <c r="B82" s="292"/>
      <c r="C82" s="267" t="s">
        <v>847</v>
      </c>
      <c r="D82" s="267"/>
      <c r="E82" s="267"/>
      <c r="F82" s="290" t="s">
        <v>839</v>
      </c>
      <c r="G82" s="291"/>
      <c r="H82" s="267" t="s">
        <v>848</v>
      </c>
      <c r="I82" s="267" t="s">
        <v>849</v>
      </c>
      <c r="J82" s="267"/>
      <c r="K82" s="281"/>
    </row>
    <row r="83" s="1" customFormat="1" ht="15" customHeight="1">
      <c r="B83" s="292"/>
      <c r="C83" s="293" t="s">
        <v>850</v>
      </c>
      <c r="D83" s="293"/>
      <c r="E83" s="293"/>
      <c r="F83" s="294" t="s">
        <v>845</v>
      </c>
      <c r="G83" s="293"/>
      <c r="H83" s="293" t="s">
        <v>851</v>
      </c>
      <c r="I83" s="293" t="s">
        <v>841</v>
      </c>
      <c r="J83" s="293">
        <v>15</v>
      </c>
      <c r="K83" s="281"/>
    </row>
    <row r="84" s="1" customFormat="1" ht="15" customHeight="1">
      <c r="B84" s="292"/>
      <c r="C84" s="293" t="s">
        <v>852</v>
      </c>
      <c r="D84" s="293"/>
      <c r="E84" s="293"/>
      <c r="F84" s="294" t="s">
        <v>845</v>
      </c>
      <c r="G84" s="293"/>
      <c r="H84" s="293" t="s">
        <v>853</v>
      </c>
      <c r="I84" s="293" t="s">
        <v>841</v>
      </c>
      <c r="J84" s="293">
        <v>15</v>
      </c>
      <c r="K84" s="281"/>
    </row>
    <row r="85" s="1" customFormat="1" ht="15" customHeight="1">
      <c r="B85" s="292"/>
      <c r="C85" s="293" t="s">
        <v>854</v>
      </c>
      <c r="D85" s="293"/>
      <c r="E85" s="293"/>
      <c r="F85" s="294" t="s">
        <v>845</v>
      </c>
      <c r="G85" s="293"/>
      <c r="H85" s="293" t="s">
        <v>855</v>
      </c>
      <c r="I85" s="293" t="s">
        <v>841</v>
      </c>
      <c r="J85" s="293">
        <v>20</v>
      </c>
      <c r="K85" s="281"/>
    </row>
    <row r="86" s="1" customFormat="1" ht="15" customHeight="1">
      <c r="B86" s="292"/>
      <c r="C86" s="293" t="s">
        <v>856</v>
      </c>
      <c r="D86" s="293"/>
      <c r="E86" s="293"/>
      <c r="F86" s="294" t="s">
        <v>845</v>
      </c>
      <c r="G86" s="293"/>
      <c r="H86" s="293" t="s">
        <v>857</v>
      </c>
      <c r="I86" s="293" t="s">
        <v>841</v>
      </c>
      <c r="J86" s="293">
        <v>20</v>
      </c>
      <c r="K86" s="281"/>
    </row>
    <row r="87" s="1" customFormat="1" ht="15" customHeight="1">
      <c r="B87" s="292"/>
      <c r="C87" s="267" t="s">
        <v>858</v>
      </c>
      <c r="D87" s="267"/>
      <c r="E87" s="267"/>
      <c r="F87" s="290" t="s">
        <v>845</v>
      </c>
      <c r="G87" s="291"/>
      <c r="H87" s="267" t="s">
        <v>859</v>
      </c>
      <c r="I87" s="267" t="s">
        <v>841</v>
      </c>
      <c r="J87" s="267">
        <v>50</v>
      </c>
      <c r="K87" s="281"/>
    </row>
    <row r="88" s="1" customFormat="1" ht="15" customHeight="1">
      <c r="B88" s="292"/>
      <c r="C88" s="267" t="s">
        <v>860</v>
      </c>
      <c r="D88" s="267"/>
      <c r="E88" s="267"/>
      <c r="F88" s="290" t="s">
        <v>845</v>
      </c>
      <c r="G88" s="291"/>
      <c r="H88" s="267" t="s">
        <v>861</v>
      </c>
      <c r="I88" s="267" t="s">
        <v>841</v>
      </c>
      <c r="J88" s="267">
        <v>20</v>
      </c>
      <c r="K88" s="281"/>
    </row>
    <row r="89" s="1" customFormat="1" ht="15" customHeight="1">
      <c r="B89" s="292"/>
      <c r="C89" s="267" t="s">
        <v>862</v>
      </c>
      <c r="D89" s="267"/>
      <c r="E89" s="267"/>
      <c r="F89" s="290" t="s">
        <v>845</v>
      </c>
      <c r="G89" s="291"/>
      <c r="H89" s="267" t="s">
        <v>863</v>
      </c>
      <c r="I89" s="267" t="s">
        <v>841</v>
      </c>
      <c r="J89" s="267">
        <v>20</v>
      </c>
      <c r="K89" s="281"/>
    </row>
    <row r="90" s="1" customFormat="1" ht="15" customHeight="1">
      <c r="B90" s="292"/>
      <c r="C90" s="267" t="s">
        <v>864</v>
      </c>
      <c r="D90" s="267"/>
      <c r="E90" s="267"/>
      <c r="F90" s="290" t="s">
        <v>845</v>
      </c>
      <c r="G90" s="291"/>
      <c r="H90" s="267" t="s">
        <v>865</v>
      </c>
      <c r="I90" s="267" t="s">
        <v>841</v>
      </c>
      <c r="J90" s="267">
        <v>50</v>
      </c>
      <c r="K90" s="281"/>
    </row>
    <row r="91" s="1" customFormat="1" ht="15" customHeight="1">
      <c r="B91" s="292"/>
      <c r="C91" s="267" t="s">
        <v>866</v>
      </c>
      <c r="D91" s="267"/>
      <c r="E91" s="267"/>
      <c r="F91" s="290" t="s">
        <v>845</v>
      </c>
      <c r="G91" s="291"/>
      <c r="H91" s="267" t="s">
        <v>866</v>
      </c>
      <c r="I91" s="267" t="s">
        <v>841</v>
      </c>
      <c r="J91" s="267">
        <v>50</v>
      </c>
      <c r="K91" s="281"/>
    </row>
    <row r="92" s="1" customFormat="1" ht="15" customHeight="1">
      <c r="B92" s="292"/>
      <c r="C92" s="267" t="s">
        <v>867</v>
      </c>
      <c r="D92" s="267"/>
      <c r="E92" s="267"/>
      <c r="F92" s="290" t="s">
        <v>845</v>
      </c>
      <c r="G92" s="291"/>
      <c r="H92" s="267" t="s">
        <v>868</v>
      </c>
      <c r="I92" s="267" t="s">
        <v>841</v>
      </c>
      <c r="J92" s="267">
        <v>255</v>
      </c>
      <c r="K92" s="281"/>
    </row>
    <row r="93" s="1" customFormat="1" ht="15" customHeight="1">
      <c r="B93" s="292"/>
      <c r="C93" s="267" t="s">
        <v>869</v>
      </c>
      <c r="D93" s="267"/>
      <c r="E93" s="267"/>
      <c r="F93" s="290" t="s">
        <v>839</v>
      </c>
      <c r="G93" s="291"/>
      <c r="H93" s="267" t="s">
        <v>870</v>
      </c>
      <c r="I93" s="267" t="s">
        <v>871</v>
      </c>
      <c r="J93" s="267"/>
      <c r="K93" s="281"/>
    </row>
    <row r="94" s="1" customFormat="1" ht="15" customHeight="1">
      <c r="B94" s="292"/>
      <c r="C94" s="267" t="s">
        <v>872</v>
      </c>
      <c r="D94" s="267"/>
      <c r="E94" s="267"/>
      <c r="F94" s="290" t="s">
        <v>839</v>
      </c>
      <c r="G94" s="291"/>
      <c r="H94" s="267" t="s">
        <v>873</v>
      </c>
      <c r="I94" s="267" t="s">
        <v>874</v>
      </c>
      <c r="J94" s="267"/>
      <c r="K94" s="281"/>
    </row>
    <row r="95" s="1" customFormat="1" ht="15" customHeight="1">
      <c r="B95" s="292"/>
      <c r="C95" s="267" t="s">
        <v>875</v>
      </c>
      <c r="D95" s="267"/>
      <c r="E95" s="267"/>
      <c r="F95" s="290" t="s">
        <v>839</v>
      </c>
      <c r="G95" s="291"/>
      <c r="H95" s="267" t="s">
        <v>875</v>
      </c>
      <c r="I95" s="267" t="s">
        <v>874</v>
      </c>
      <c r="J95" s="267"/>
      <c r="K95" s="281"/>
    </row>
    <row r="96" s="1" customFormat="1" ht="15" customHeight="1">
      <c r="B96" s="292"/>
      <c r="C96" s="267" t="s">
        <v>41</v>
      </c>
      <c r="D96" s="267"/>
      <c r="E96" s="267"/>
      <c r="F96" s="290" t="s">
        <v>839</v>
      </c>
      <c r="G96" s="291"/>
      <c r="H96" s="267" t="s">
        <v>876</v>
      </c>
      <c r="I96" s="267" t="s">
        <v>874</v>
      </c>
      <c r="J96" s="267"/>
      <c r="K96" s="281"/>
    </row>
    <row r="97" s="1" customFormat="1" ht="15" customHeight="1">
      <c r="B97" s="292"/>
      <c r="C97" s="267" t="s">
        <v>51</v>
      </c>
      <c r="D97" s="267"/>
      <c r="E97" s="267"/>
      <c r="F97" s="290" t="s">
        <v>839</v>
      </c>
      <c r="G97" s="291"/>
      <c r="H97" s="267" t="s">
        <v>877</v>
      </c>
      <c r="I97" s="267" t="s">
        <v>874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878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833</v>
      </c>
      <c r="D103" s="282"/>
      <c r="E103" s="282"/>
      <c r="F103" s="282" t="s">
        <v>834</v>
      </c>
      <c r="G103" s="283"/>
      <c r="H103" s="282" t="s">
        <v>57</v>
      </c>
      <c r="I103" s="282" t="s">
        <v>60</v>
      </c>
      <c r="J103" s="282" t="s">
        <v>835</v>
      </c>
      <c r="K103" s="281"/>
    </row>
    <row r="104" s="1" customFormat="1" ht="17.25" customHeight="1">
      <c r="B104" s="279"/>
      <c r="C104" s="284" t="s">
        <v>836</v>
      </c>
      <c r="D104" s="284"/>
      <c r="E104" s="284"/>
      <c r="F104" s="285" t="s">
        <v>837</v>
      </c>
      <c r="G104" s="286"/>
      <c r="H104" s="284"/>
      <c r="I104" s="284"/>
      <c r="J104" s="284" t="s">
        <v>838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56</v>
      </c>
      <c r="D106" s="289"/>
      <c r="E106" s="289"/>
      <c r="F106" s="290" t="s">
        <v>839</v>
      </c>
      <c r="G106" s="267"/>
      <c r="H106" s="267" t="s">
        <v>879</v>
      </c>
      <c r="I106" s="267" t="s">
        <v>841</v>
      </c>
      <c r="J106" s="267">
        <v>20</v>
      </c>
      <c r="K106" s="281"/>
    </row>
    <row r="107" s="1" customFormat="1" ht="15" customHeight="1">
      <c r="B107" s="279"/>
      <c r="C107" s="267" t="s">
        <v>842</v>
      </c>
      <c r="D107" s="267"/>
      <c r="E107" s="267"/>
      <c r="F107" s="290" t="s">
        <v>839</v>
      </c>
      <c r="G107" s="267"/>
      <c r="H107" s="267" t="s">
        <v>879</v>
      </c>
      <c r="I107" s="267" t="s">
        <v>841</v>
      </c>
      <c r="J107" s="267">
        <v>120</v>
      </c>
      <c r="K107" s="281"/>
    </row>
    <row r="108" s="1" customFormat="1" ht="15" customHeight="1">
      <c r="B108" s="292"/>
      <c r="C108" s="267" t="s">
        <v>844</v>
      </c>
      <c r="D108" s="267"/>
      <c r="E108" s="267"/>
      <c r="F108" s="290" t="s">
        <v>845</v>
      </c>
      <c r="G108" s="267"/>
      <c r="H108" s="267" t="s">
        <v>879</v>
      </c>
      <c r="I108" s="267" t="s">
        <v>841</v>
      </c>
      <c r="J108" s="267">
        <v>50</v>
      </c>
      <c r="K108" s="281"/>
    </row>
    <row r="109" s="1" customFormat="1" ht="15" customHeight="1">
      <c r="B109" s="292"/>
      <c r="C109" s="267" t="s">
        <v>847</v>
      </c>
      <c r="D109" s="267"/>
      <c r="E109" s="267"/>
      <c r="F109" s="290" t="s">
        <v>839</v>
      </c>
      <c r="G109" s="267"/>
      <c r="H109" s="267" t="s">
        <v>879</v>
      </c>
      <c r="I109" s="267" t="s">
        <v>849</v>
      </c>
      <c r="J109" s="267"/>
      <c r="K109" s="281"/>
    </row>
    <row r="110" s="1" customFormat="1" ht="15" customHeight="1">
      <c r="B110" s="292"/>
      <c r="C110" s="267" t="s">
        <v>858</v>
      </c>
      <c r="D110" s="267"/>
      <c r="E110" s="267"/>
      <c r="F110" s="290" t="s">
        <v>845</v>
      </c>
      <c r="G110" s="267"/>
      <c r="H110" s="267" t="s">
        <v>879</v>
      </c>
      <c r="I110" s="267" t="s">
        <v>841</v>
      </c>
      <c r="J110" s="267">
        <v>50</v>
      </c>
      <c r="K110" s="281"/>
    </row>
    <row r="111" s="1" customFormat="1" ht="15" customHeight="1">
      <c r="B111" s="292"/>
      <c r="C111" s="267" t="s">
        <v>866</v>
      </c>
      <c r="D111" s="267"/>
      <c r="E111" s="267"/>
      <c r="F111" s="290" t="s">
        <v>845</v>
      </c>
      <c r="G111" s="267"/>
      <c r="H111" s="267" t="s">
        <v>879</v>
      </c>
      <c r="I111" s="267" t="s">
        <v>841</v>
      </c>
      <c r="J111" s="267">
        <v>50</v>
      </c>
      <c r="K111" s="281"/>
    </row>
    <row r="112" s="1" customFormat="1" ht="15" customHeight="1">
      <c r="B112" s="292"/>
      <c r="C112" s="267" t="s">
        <v>864</v>
      </c>
      <c r="D112" s="267"/>
      <c r="E112" s="267"/>
      <c r="F112" s="290" t="s">
        <v>845</v>
      </c>
      <c r="G112" s="267"/>
      <c r="H112" s="267" t="s">
        <v>879</v>
      </c>
      <c r="I112" s="267" t="s">
        <v>841</v>
      </c>
      <c r="J112" s="267">
        <v>50</v>
      </c>
      <c r="K112" s="281"/>
    </row>
    <row r="113" s="1" customFormat="1" ht="15" customHeight="1">
      <c r="B113" s="292"/>
      <c r="C113" s="267" t="s">
        <v>56</v>
      </c>
      <c r="D113" s="267"/>
      <c r="E113" s="267"/>
      <c r="F113" s="290" t="s">
        <v>839</v>
      </c>
      <c r="G113" s="267"/>
      <c r="H113" s="267" t="s">
        <v>880</v>
      </c>
      <c r="I113" s="267" t="s">
        <v>841</v>
      </c>
      <c r="J113" s="267">
        <v>20</v>
      </c>
      <c r="K113" s="281"/>
    </row>
    <row r="114" s="1" customFormat="1" ht="15" customHeight="1">
      <c r="B114" s="292"/>
      <c r="C114" s="267" t="s">
        <v>881</v>
      </c>
      <c r="D114" s="267"/>
      <c r="E114" s="267"/>
      <c r="F114" s="290" t="s">
        <v>839</v>
      </c>
      <c r="G114" s="267"/>
      <c r="H114" s="267" t="s">
        <v>882</v>
      </c>
      <c r="I114" s="267" t="s">
        <v>841</v>
      </c>
      <c r="J114" s="267">
        <v>120</v>
      </c>
      <c r="K114" s="281"/>
    </row>
    <row r="115" s="1" customFormat="1" ht="15" customHeight="1">
      <c r="B115" s="292"/>
      <c r="C115" s="267" t="s">
        <v>41</v>
      </c>
      <c r="D115" s="267"/>
      <c r="E115" s="267"/>
      <c r="F115" s="290" t="s">
        <v>839</v>
      </c>
      <c r="G115" s="267"/>
      <c r="H115" s="267" t="s">
        <v>883</v>
      </c>
      <c r="I115" s="267" t="s">
        <v>874</v>
      </c>
      <c r="J115" s="267"/>
      <c r="K115" s="281"/>
    </row>
    <row r="116" s="1" customFormat="1" ht="15" customHeight="1">
      <c r="B116" s="292"/>
      <c r="C116" s="267" t="s">
        <v>51</v>
      </c>
      <c r="D116" s="267"/>
      <c r="E116" s="267"/>
      <c r="F116" s="290" t="s">
        <v>839</v>
      </c>
      <c r="G116" s="267"/>
      <c r="H116" s="267" t="s">
        <v>884</v>
      </c>
      <c r="I116" s="267" t="s">
        <v>874</v>
      </c>
      <c r="J116" s="267"/>
      <c r="K116" s="281"/>
    </row>
    <row r="117" s="1" customFormat="1" ht="15" customHeight="1">
      <c r="B117" s="292"/>
      <c r="C117" s="267" t="s">
        <v>60</v>
      </c>
      <c r="D117" s="267"/>
      <c r="E117" s="267"/>
      <c r="F117" s="290" t="s">
        <v>839</v>
      </c>
      <c r="G117" s="267"/>
      <c r="H117" s="267" t="s">
        <v>885</v>
      </c>
      <c r="I117" s="267" t="s">
        <v>886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887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833</v>
      </c>
      <c r="D123" s="282"/>
      <c r="E123" s="282"/>
      <c r="F123" s="282" t="s">
        <v>834</v>
      </c>
      <c r="G123" s="283"/>
      <c r="H123" s="282" t="s">
        <v>57</v>
      </c>
      <c r="I123" s="282" t="s">
        <v>60</v>
      </c>
      <c r="J123" s="282" t="s">
        <v>835</v>
      </c>
      <c r="K123" s="311"/>
    </row>
    <row r="124" s="1" customFormat="1" ht="17.25" customHeight="1">
      <c r="B124" s="310"/>
      <c r="C124" s="284" t="s">
        <v>836</v>
      </c>
      <c r="D124" s="284"/>
      <c r="E124" s="284"/>
      <c r="F124" s="285" t="s">
        <v>837</v>
      </c>
      <c r="G124" s="286"/>
      <c r="H124" s="284"/>
      <c r="I124" s="284"/>
      <c r="J124" s="284" t="s">
        <v>838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842</v>
      </c>
      <c r="D126" s="289"/>
      <c r="E126" s="289"/>
      <c r="F126" s="290" t="s">
        <v>839</v>
      </c>
      <c r="G126" s="267"/>
      <c r="H126" s="267" t="s">
        <v>879</v>
      </c>
      <c r="I126" s="267" t="s">
        <v>841</v>
      </c>
      <c r="J126" s="267">
        <v>120</v>
      </c>
      <c r="K126" s="315"/>
    </row>
    <row r="127" s="1" customFormat="1" ht="15" customHeight="1">
      <c r="B127" s="312"/>
      <c r="C127" s="267" t="s">
        <v>888</v>
      </c>
      <c r="D127" s="267"/>
      <c r="E127" s="267"/>
      <c r="F127" s="290" t="s">
        <v>839</v>
      </c>
      <c r="G127" s="267"/>
      <c r="H127" s="267" t="s">
        <v>889</v>
      </c>
      <c r="I127" s="267" t="s">
        <v>841</v>
      </c>
      <c r="J127" s="267" t="s">
        <v>890</v>
      </c>
      <c r="K127" s="315"/>
    </row>
    <row r="128" s="1" customFormat="1" ht="15" customHeight="1">
      <c r="B128" s="312"/>
      <c r="C128" s="267" t="s">
        <v>86</v>
      </c>
      <c r="D128" s="267"/>
      <c r="E128" s="267"/>
      <c r="F128" s="290" t="s">
        <v>839</v>
      </c>
      <c r="G128" s="267"/>
      <c r="H128" s="267" t="s">
        <v>891</v>
      </c>
      <c r="I128" s="267" t="s">
        <v>841</v>
      </c>
      <c r="J128" s="267" t="s">
        <v>890</v>
      </c>
      <c r="K128" s="315"/>
    </row>
    <row r="129" s="1" customFormat="1" ht="15" customHeight="1">
      <c r="B129" s="312"/>
      <c r="C129" s="267" t="s">
        <v>850</v>
      </c>
      <c r="D129" s="267"/>
      <c r="E129" s="267"/>
      <c r="F129" s="290" t="s">
        <v>845</v>
      </c>
      <c r="G129" s="267"/>
      <c r="H129" s="267" t="s">
        <v>851</v>
      </c>
      <c r="I129" s="267" t="s">
        <v>841</v>
      </c>
      <c r="J129" s="267">
        <v>15</v>
      </c>
      <c r="K129" s="315"/>
    </row>
    <row r="130" s="1" customFormat="1" ht="15" customHeight="1">
      <c r="B130" s="312"/>
      <c r="C130" s="293" t="s">
        <v>852</v>
      </c>
      <c r="D130" s="293"/>
      <c r="E130" s="293"/>
      <c r="F130" s="294" t="s">
        <v>845</v>
      </c>
      <c r="G130" s="293"/>
      <c r="H130" s="293" t="s">
        <v>853</v>
      </c>
      <c r="I130" s="293" t="s">
        <v>841</v>
      </c>
      <c r="J130" s="293">
        <v>15</v>
      </c>
      <c r="K130" s="315"/>
    </row>
    <row r="131" s="1" customFormat="1" ht="15" customHeight="1">
      <c r="B131" s="312"/>
      <c r="C131" s="293" t="s">
        <v>854</v>
      </c>
      <c r="D131" s="293"/>
      <c r="E131" s="293"/>
      <c r="F131" s="294" t="s">
        <v>845</v>
      </c>
      <c r="G131" s="293"/>
      <c r="H131" s="293" t="s">
        <v>855</v>
      </c>
      <c r="I131" s="293" t="s">
        <v>841</v>
      </c>
      <c r="J131" s="293">
        <v>20</v>
      </c>
      <c r="K131" s="315"/>
    </row>
    <row r="132" s="1" customFormat="1" ht="15" customHeight="1">
      <c r="B132" s="312"/>
      <c r="C132" s="293" t="s">
        <v>856</v>
      </c>
      <c r="D132" s="293"/>
      <c r="E132" s="293"/>
      <c r="F132" s="294" t="s">
        <v>845</v>
      </c>
      <c r="G132" s="293"/>
      <c r="H132" s="293" t="s">
        <v>857</v>
      </c>
      <c r="I132" s="293" t="s">
        <v>841</v>
      </c>
      <c r="J132" s="293">
        <v>20</v>
      </c>
      <c r="K132" s="315"/>
    </row>
    <row r="133" s="1" customFormat="1" ht="15" customHeight="1">
      <c r="B133" s="312"/>
      <c r="C133" s="267" t="s">
        <v>844</v>
      </c>
      <c r="D133" s="267"/>
      <c r="E133" s="267"/>
      <c r="F133" s="290" t="s">
        <v>845</v>
      </c>
      <c r="G133" s="267"/>
      <c r="H133" s="267" t="s">
        <v>879</v>
      </c>
      <c r="I133" s="267" t="s">
        <v>841</v>
      </c>
      <c r="J133" s="267">
        <v>50</v>
      </c>
      <c r="K133" s="315"/>
    </row>
    <row r="134" s="1" customFormat="1" ht="15" customHeight="1">
      <c r="B134" s="312"/>
      <c r="C134" s="267" t="s">
        <v>858</v>
      </c>
      <c r="D134" s="267"/>
      <c r="E134" s="267"/>
      <c r="F134" s="290" t="s">
        <v>845</v>
      </c>
      <c r="G134" s="267"/>
      <c r="H134" s="267" t="s">
        <v>879</v>
      </c>
      <c r="I134" s="267" t="s">
        <v>841</v>
      </c>
      <c r="J134" s="267">
        <v>50</v>
      </c>
      <c r="K134" s="315"/>
    </row>
    <row r="135" s="1" customFormat="1" ht="15" customHeight="1">
      <c r="B135" s="312"/>
      <c r="C135" s="267" t="s">
        <v>864</v>
      </c>
      <c r="D135" s="267"/>
      <c r="E135" s="267"/>
      <c r="F135" s="290" t="s">
        <v>845</v>
      </c>
      <c r="G135" s="267"/>
      <c r="H135" s="267" t="s">
        <v>879</v>
      </c>
      <c r="I135" s="267" t="s">
        <v>841</v>
      </c>
      <c r="J135" s="267">
        <v>50</v>
      </c>
      <c r="K135" s="315"/>
    </row>
    <row r="136" s="1" customFormat="1" ht="15" customHeight="1">
      <c r="B136" s="312"/>
      <c r="C136" s="267" t="s">
        <v>866</v>
      </c>
      <c r="D136" s="267"/>
      <c r="E136" s="267"/>
      <c r="F136" s="290" t="s">
        <v>845</v>
      </c>
      <c r="G136" s="267"/>
      <c r="H136" s="267" t="s">
        <v>879</v>
      </c>
      <c r="I136" s="267" t="s">
        <v>841</v>
      </c>
      <c r="J136" s="267">
        <v>50</v>
      </c>
      <c r="K136" s="315"/>
    </row>
    <row r="137" s="1" customFormat="1" ht="15" customHeight="1">
      <c r="B137" s="312"/>
      <c r="C137" s="267" t="s">
        <v>867</v>
      </c>
      <c r="D137" s="267"/>
      <c r="E137" s="267"/>
      <c r="F137" s="290" t="s">
        <v>845</v>
      </c>
      <c r="G137" s="267"/>
      <c r="H137" s="267" t="s">
        <v>892</v>
      </c>
      <c r="I137" s="267" t="s">
        <v>841</v>
      </c>
      <c r="J137" s="267">
        <v>255</v>
      </c>
      <c r="K137" s="315"/>
    </row>
    <row r="138" s="1" customFormat="1" ht="15" customHeight="1">
      <c r="B138" s="312"/>
      <c r="C138" s="267" t="s">
        <v>869</v>
      </c>
      <c r="D138" s="267"/>
      <c r="E138" s="267"/>
      <c r="F138" s="290" t="s">
        <v>839</v>
      </c>
      <c r="G138" s="267"/>
      <c r="H138" s="267" t="s">
        <v>893</v>
      </c>
      <c r="I138" s="267" t="s">
        <v>871</v>
      </c>
      <c r="J138" s="267"/>
      <c r="K138" s="315"/>
    </row>
    <row r="139" s="1" customFormat="1" ht="15" customHeight="1">
      <c r="B139" s="312"/>
      <c r="C139" s="267" t="s">
        <v>872</v>
      </c>
      <c r="D139" s="267"/>
      <c r="E139" s="267"/>
      <c r="F139" s="290" t="s">
        <v>839</v>
      </c>
      <c r="G139" s="267"/>
      <c r="H139" s="267" t="s">
        <v>894</v>
      </c>
      <c r="I139" s="267" t="s">
        <v>874</v>
      </c>
      <c r="J139" s="267"/>
      <c r="K139" s="315"/>
    </row>
    <row r="140" s="1" customFormat="1" ht="15" customHeight="1">
      <c r="B140" s="312"/>
      <c r="C140" s="267" t="s">
        <v>875</v>
      </c>
      <c r="D140" s="267"/>
      <c r="E140" s="267"/>
      <c r="F140" s="290" t="s">
        <v>839</v>
      </c>
      <c r="G140" s="267"/>
      <c r="H140" s="267" t="s">
        <v>875</v>
      </c>
      <c r="I140" s="267" t="s">
        <v>874</v>
      </c>
      <c r="J140" s="267"/>
      <c r="K140" s="315"/>
    </row>
    <row r="141" s="1" customFormat="1" ht="15" customHeight="1">
      <c r="B141" s="312"/>
      <c r="C141" s="267" t="s">
        <v>41</v>
      </c>
      <c r="D141" s="267"/>
      <c r="E141" s="267"/>
      <c r="F141" s="290" t="s">
        <v>839</v>
      </c>
      <c r="G141" s="267"/>
      <c r="H141" s="267" t="s">
        <v>895</v>
      </c>
      <c r="I141" s="267" t="s">
        <v>874</v>
      </c>
      <c r="J141" s="267"/>
      <c r="K141" s="315"/>
    </row>
    <row r="142" s="1" customFormat="1" ht="15" customHeight="1">
      <c r="B142" s="312"/>
      <c r="C142" s="267" t="s">
        <v>896</v>
      </c>
      <c r="D142" s="267"/>
      <c r="E142" s="267"/>
      <c r="F142" s="290" t="s">
        <v>839</v>
      </c>
      <c r="G142" s="267"/>
      <c r="H142" s="267" t="s">
        <v>897</v>
      </c>
      <c r="I142" s="267" t="s">
        <v>874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898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833</v>
      </c>
      <c r="D148" s="282"/>
      <c r="E148" s="282"/>
      <c r="F148" s="282" t="s">
        <v>834</v>
      </c>
      <c r="G148" s="283"/>
      <c r="H148" s="282" t="s">
        <v>57</v>
      </c>
      <c r="I148" s="282" t="s">
        <v>60</v>
      </c>
      <c r="J148" s="282" t="s">
        <v>835</v>
      </c>
      <c r="K148" s="281"/>
    </row>
    <row r="149" s="1" customFormat="1" ht="17.25" customHeight="1">
      <c r="B149" s="279"/>
      <c r="C149" s="284" t="s">
        <v>836</v>
      </c>
      <c r="D149" s="284"/>
      <c r="E149" s="284"/>
      <c r="F149" s="285" t="s">
        <v>837</v>
      </c>
      <c r="G149" s="286"/>
      <c r="H149" s="284"/>
      <c r="I149" s="284"/>
      <c r="J149" s="284" t="s">
        <v>838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842</v>
      </c>
      <c r="D151" s="267"/>
      <c r="E151" s="267"/>
      <c r="F151" s="320" t="s">
        <v>839</v>
      </c>
      <c r="G151" s="267"/>
      <c r="H151" s="319" t="s">
        <v>879</v>
      </c>
      <c r="I151" s="319" t="s">
        <v>841</v>
      </c>
      <c r="J151" s="319">
        <v>120</v>
      </c>
      <c r="K151" s="315"/>
    </row>
    <row r="152" s="1" customFormat="1" ht="15" customHeight="1">
      <c r="B152" s="292"/>
      <c r="C152" s="319" t="s">
        <v>888</v>
      </c>
      <c r="D152" s="267"/>
      <c r="E152" s="267"/>
      <c r="F152" s="320" t="s">
        <v>839</v>
      </c>
      <c r="G152" s="267"/>
      <c r="H152" s="319" t="s">
        <v>899</v>
      </c>
      <c r="I152" s="319" t="s">
        <v>841</v>
      </c>
      <c r="J152" s="319" t="s">
        <v>890</v>
      </c>
      <c r="K152" s="315"/>
    </row>
    <row r="153" s="1" customFormat="1" ht="15" customHeight="1">
      <c r="B153" s="292"/>
      <c r="C153" s="319" t="s">
        <v>86</v>
      </c>
      <c r="D153" s="267"/>
      <c r="E153" s="267"/>
      <c r="F153" s="320" t="s">
        <v>839</v>
      </c>
      <c r="G153" s="267"/>
      <c r="H153" s="319" t="s">
        <v>900</v>
      </c>
      <c r="I153" s="319" t="s">
        <v>841</v>
      </c>
      <c r="J153" s="319" t="s">
        <v>890</v>
      </c>
      <c r="K153" s="315"/>
    </row>
    <row r="154" s="1" customFormat="1" ht="15" customHeight="1">
      <c r="B154" s="292"/>
      <c r="C154" s="319" t="s">
        <v>844</v>
      </c>
      <c r="D154" s="267"/>
      <c r="E154" s="267"/>
      <c r="F154" s="320" t="s">
        <v>845</v>
      </c>
      <c r="G154" s="267"/>
      <c r="H154" s="319" t="s">
        <v>879</v>
      </c>
      <c r="I154" s="319" t="s">
        <v>841</v>
      </c>
      <c r="J154" s="319">
        <v>50</v>
      </c>
      <c r="K154" s="315"/>
    </row>
    <row r="155" s="1" customFormat="1" ht="15" customHeight="1">
      <c r="B155" s="292"/>
      <c r="C155" s="319" t="s">
        <v>847</v>
      </c>
      <c r="D155" s="267"/>
      <c r="E155" s="267"/>
      <c r="F155" s="320" t="s">
        <v>839</v>
      </c>
      <c r="G155" s="267"/>
      <c r="H155" s="319" t="s">
        <v>879</v>
      </c>
      <c r="I155" s="319" t="s">
        <v>849</v>
      </c>
      <c r="J155" s="319"/>
      <c r="K155" s="315"/>
    </row>
    <row r="156" s="1" customFormat="1" ht="15" customHeight="1">
      <c r="B156" s="292"/>
      <c r="C156" s="319" t="s">
        <v>858</v>
      </c>
      <c r="D156" s="267"/>
      <c r="E156" s="267"/>
      <c r="F156" s="320" t="s">
        <v>845</v>
      </c>
      <c r="G156" s="267"/>
      <c r="H156" s="319" t="s">
        <v>879</v>
      </c>
      <c r="I156" s="319" t="s">
        <v>841</v>
      </c>
      <c r="J156" s="319">
        <v>50</v>
      </c>
      <c r="K156" s="315"/>
    </row>
    <row r="157" s="1" customFormat="1" ht="15" customHeight="1">
      <c r="B157" s="292"/>
      <c r="C157" s="319" t="s">
        <v>866</v>
      </c>
      <c r="D157" s="267"/>
      <c r="E157" s="267"/>
      <c r="F157" s="320" t="s">
        <v>845</v>
      </c>
      <c r="G157" s="267"/>
      <c r="H157" s="319" t="s">
        <v>879</v>
      </c>
      <c r="I157" s="319" t="s">
        <v>841</v>
      </c>
      <c r="J157" s="319">
        <v>50</v>
      </c>
      <c r="K157" s="315"/>
    </row>
    <row r="158" s="1" customFormat="1" ht="15" customHeight="1">
      <c r="B158" s="292"/>
      <c r="C158" s="319" t="s">
        <v>864</v>
      </c>
      <c r="D158" s="267"/>
      <c r="E158" s="267"/>
      <c r="F158" s="320" t="s">
        <v>845</v>
      </c>
      <c r="G158" s="267"/>
      <c r="H158" s="319" t="s">
        <v>879</v>
      </c>
      <c r="I158" s="319" t="s">
        <v>841</v>
      </c>
      <c r="J158" s="319">
        <v>50</v>
      </c>
      <c r="K158" s="315"/>
    </row>
    <row r="159" s="1" customFormat="1" ht="15" customHeight="1">
      <c r="B159" s="292"/>
      <c r="C159" s="319" t="s">
        <v>122</v>
      </c>
      <c r="D159" s="267"/>
      <c r="E159" s="267"/>
      <c r="F159" s="320" t="s">
        <v>839</v>
      </c>
      <c r="G159" s="267"/>
      <c r="H159" s="319" t="s">
        <v>901</v>
      </c>
      <c r="I159" s="319" t="s">
        <v>841</v>
      </c>
      <c r="J159" s="319" t="s">
        <v>902</v>
      </c>
      <c r="K159" s="315"/>
    </row>
    <row r="160" s="1" customFormat="1" ht="15" customHeight="1">
      <c r="B160" s="292"/>
      <c r="C160" s="319" t="s">
        <v>903</v>
      </c>
      <c r="D160" s="267"/>
      <c r="E160" s="267"/>
      <c r="F160" s="320" t="s">
        <v>839</v>
      </c>
      <c r="G160" s="267"/>
      <c r="H160" s="319" t="s">
        <v>904</v>
      </c>
      <c r="I160" s="319" t="s">
        <v>874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905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833</v>
      </c>
      <c r="D166" s="282"/>
      <c r="E166" s="282"/>
      <c r="F166" s="282" t="s">
        <v>834</v>
      </c>
      <c r="G166" s="324"/>
      <c r="H166" s="325" t="s">
        <v>57</v>
      </c>
      <c r="I166" s="325" t="s">
        <v>60</v>
      </c>
      <c r="J166" s="282" t="s">
        <v>835</v>
      </c>
      <c r="K166" s="259"/>
    </row>
    <row r="167" s="1" customFormat="1" ht="17.25" customHeight="1">
      <c r="B167" s="260"/>
      <c r="C167" s="284" t="s">
        <v>836</v>
      </c>
      <c r="D167" s="284"/>
      <c r="E167" s="284"/>
      <c r="F167" s="285" t="s">
        <v>837</v>
      </c>
      <c r="G167" s="326"/>
      <c r="H167" s="327"/>
      <c r="I167" s="327"/>
      <c r="J167" s="284" t="s">
        <v>838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842</v>
      </c>
      <c r="D169" s="267"/>
      <c r="E169" s="267"/>
      <c r="F169" s="290" t="s">
        <v>839</v>
      </c>
      <c r="G169" s="267"/>
      <c r="H169" s="267" t="s">
        <v>879</v>
      </c>
      <c r="I169" s="267" t="s">
        <v>841</v>
      </c>
      <c r="J169" s="267">
        <v>120</v>
      </c>
      <c r="K169" s="315"/>
    </row>
    <row r="170" s="1" customFormat="1" ht="15" customHeight="1">
      <c r="B170" s="292"/>
      <c r="C170" s="267" t="s">
        <v>888</v>
      </c>
      <c r="D170" s="267"/>
      <c r="E170" s="267"/>
      <c r="F170" s="290" t="s">
        <v>839</v>
      </c>
      <c r="G170" s="267"/>
      <c r="H170" s="267" t="s">
        <v>889</v>
      </c>
      <c r="I170" s="267" t="s">
        <v>841</v>
      </c>
      <c r="J170" s="267" t="s">
        <v>890</v>
      </c>
      <c r="K170" s="315"/>
    </row>
    <row r="171" s="1" customFormat="1" ht="15" customHeight="1">
      <c r="B171" s="292"/>
      <c r="C171" s="267" t="s">
        <v>86</v>
      </c>
      <c r="D171" s="267"/>
      <c r="E171" s="267"/>
      <c r="F171" s="290" t="s">
        <v>839</v>
      </c>
      <c r="G171" s="267"/>
      <c r="H171" s="267" t="s">
        <v>906</v>
      </c>
      <c r="I171" s="267" t="s">
        <v>841</v>
      </c>
      <c r="J171" s="267" t="s">
        <v>890</v>
      </c>
      <c r="K171" s="315"/>
    </row>
    <row r="172" s="1" customFormat="1" ht="15" customHeight="1">
      <c r="B172" s="292"/>
      <c r="C172" s="267" t="s">
        <v>844</v>
      </c>
      <c r="D172" s="267"/>
      <c r="E172" s="267"/>
      <c r="F172" s="290" t="s">
        <v>845</v>
      </c>
      <c r="G172" s="267"/>
      <c r="H172" s="267" t="s">
        <v>906</v>
      </c>
      <c r="I172" s="267" t="s">
        <v>841</v>
      </c>
      <c r="J172" s="267">
        <v>50</v>
      </c>
      <c r="K172" s="315"/>
    </row>
    <row r="173" s="1" customFormat="1" ht="15" customHeight="1">
      <c r="B173" s="292"/>
      <c r="C173" s="267" t="s">
        <v>847</v>
      </c>
      <c r="D173" s="267"/>
      <c r="E173" s="267"/>
      <c r="F173" s="290" t="s">
        <v>839</v>
      </c>
      <c r="G173" s="267"/>
      <c r="H173" s="267" t="s">
        <v>906</v>
      </c>
      <c r="I173" s="267" t="s">
        <v>849</v>
      </c>
      <c r="J173" s="267"/>
      <c r="K173" s="315"/>
    </row>
    <row r="174" s="1" customFormat="1" ht="15" customHeight="1">
      <c r="B174" s="292"/>
      <c r="C174" s="267" t="s">
        <v>858</v>
      </c>
      <c r="D174" s="267"/>
      <c r="E174" s="267"/>
      <c r="F174" s="290" t="s">
        <v>845</v>
      </c>
      <c r="G174" s="267"/>
      <c r="H174" s="267" t="s">
        <v>906</v>
      </c>
      <c r="I174" s="267" t="s">
        <v>841</v>
      </c>
      <c r="J174" s="267">
        <v>50</v>
      </c>
      <c r="K174" s="315"/>
    </row>
    <row r="175" s="1" customFormat="1" ht="15" customHeight="1">
      <c r="B175" s="292"/>
      <c r="C175" s="267" t="s">
        <v>866</v>
      </c>
      <c r="D175" s="267"/>
      <c r="E175" s="267"/>
      <c r="F175" s="290" t="s">
        <v>845</v>
      </c>
      <c r="G175" s="267"/>
      <c r="H175" s="267" t="s">
        <v>906</v>
      </c>
      <c r="I175" s="267" t="s">
        <v>841</v>
      </c>
      <c r="J175" s="267">
        <v>50</v>
      </c>
      <c r="K175" s="315"/>
    </row>
    <row r="176" s="1" customFormat="1" ht="15" customHeight="1">
      <c r="B176" s="292"/>
      <c r="C176" s="267" t="s">
        <v>864</v>
      </c>
      <c r="D176" s="267"/>
      <c r="E176" s="267"/>
      <c r="F176" s="290" t="s">
        <v>845</v>
      </c>
      <c r="G176" s="267"/>
      <c r="H176" s="267" t="s">
        <v>906</v>
      </c>
      <c r="I176" s="267" t="s">
        <v>841</v>
      </c>
      <c r="J176" s="267">
        <v>50</v>
      </c>
      <c r="K176" s="315"/>
    </row>
    <row r="177" s="1" customFormat="1" ht="15" customHeight="1">
      <c r="B177" s="292"/>
      <c r="C177" s="267" t="s">
        <v>126</v>
      </c>
      <c r="D177" s="267"/>
      <c r="E177" s="267"/>
      <c r="F177" s="290" t="s">
        <v>839</v>
      </c>
      <c r="G177" s="267"/>
      <c r="H177" s="267" t="s">
        <v>907</v>
      </c>
      <c r="I177" s="267" t="s">
        <v>908</v>
      </c>
      <c r="J177" s="267"/>
      <c r="K177" s="315"/>
    </row>
    <row r="178" s="1" customFormat="1" ht="15" customHeight="1">
      <c r="B178" s="292"/>
      <c r="C178" s="267" t="s">
        <v>60</v>
      </c>
      <c r="D178" s="267"/>
      <c r="E178" s="267"/>
      <c r="F178" s="290" t="s">
        <v>839</v>
      </c>
      <c r="G178" s="267"/>
      <c r="H178" s="267" t="s">
        <v>909</v>
      </c>
      <c r="I178" s="267" t="s">
        <v>910</v>
      </c>
      <c r="J178" s="267">
        <v>1</v>
      </c>
      <c r="K178" s="315"/>
    </row>
    <row r="179" s="1" customFormat="1" ht="15" customHeight="1">
      <c r="B179" s="292"/>
      <c r="C179" s="267" t="s">
        <v>56</v>
      </c>
      <c r="D179" s="267"/>
      <c r="E179" s="267"/>
      <c r="F179" s="290" t="s">
        <v>839</v>
      </c>
      <c r="G179" s="267"/>
      <c r="H179" s="267" t="s">
        <v>911</v>
      </c>
      <c r="I179" s="267" t="s">
        <v>841</v>
      </c>
      <c r="J179" s="267">
        <v>20</v>
      </c>
      <c r="K179" s="315"/>
    </row>
    <row r="180" s="1" customFormat="1" ht="15" customHeight="1">
      <c r="B180" s="292"/>
      <c r="C180" s="267" t="s">
        <v>57</v>
      </c>
      <c r="D180" s="267"/>
      <c r="E180" s="267"/>
      <c r="F180" s="290" t="s">
        <v>839</v>
      </c>
      <c r="G180" s="267"/>
      <c r="H180" s="267" t="s">
        <v>912</v>
      </c>
      <c r="I180" s="267" t="s">
        <v>841</v>
      </c>
      <c r="J180" s="267">
        <v>255</v>
      </c>
      <c r="K180" s="315"/>
    </row>
    <row r="181" s="1" customFormat="1" ht="15" customHeight="1">
      <c r="B181" s="292"/>
      <c r="C181" s="267" t="s">
        <v>127</v>
      </c>
      <c r="D181" s="267"/>
      <c r="E181" s="267"/>
      <c r="F181" s="290" t="s">
        <v>839</v>
      </c>
      <c r="G181" s="267"/>
      <c r="H181" s="267" t="s">
        <v>803</v>
      </c>
      <c r="I181" s="267" t="s">
        <v>841</v>
      </c>
      <c r="J181" s="267">
        <v>10</v>
      </c>
      <c r="K181" s="315"/>
    </row>
    <row r="182" s="1" customFormat="1" ht="15" customHeight="1">
      <c r="B182" s="292"/>
      <c r="C182" s="267" t="s">
        <v>128</v>
      </c>
      <c r="D182" s="267"/>
      <c r="E182" s="267"/>
      <c r="F182" s="290" t="s">
        <v>839</v>
      </c>
      <c r="G182" s="267"/>
      <c r="H182" s="267" t="s">
        <v>913</v>
      </c>
      <c r="I182" s="267" t="s">
        <v>874</v>
      </c>
      <c r="J182" s="267"/>
      <c r="K182" s="315"/>
    </row>
    <row r="183" s="1" customFormat="1" ht="15" customHeight="1">
      <c r="B183" s="292"/>
      <c r="C183" s="267" t="s">
        <v>914</v>
      </c>
      <c r="D183" s="267"/>
      <c r="E183" s="267"/>
      <c r="F183" s="290" t="s">
        <v>839</v>
      </c>
      <c r="G183" s="267"/>
      <c r="H183" s="267" t="s">
        <v>915</v>
      </c>
      <c r="I183" s="267" t="s">
        <v>874</v>
      </c>
      <c r="J183" s="267"/>
      <c r="K183" s="315"/>
    </row>
    <row r="184" s="1" customFormat="1" ht="15" customHeight="1">
      <c r="B184" s="292"/>
      <c r="C184" s="267" t="s">
        <v>903</v>
      </c>
      <c r="D184" s="267"/>
      <c r="E184" s="267"/>
      <c r="F184" s="290" t="s">
        <v>839</v>
      </c>
      <c r="G184" s="267"/>
      <c r="H184" s="267" t="s">
        <v>916</v>
      </c>
      <c r="I184" s="267" t="s">
        <v>874</v>
      </c>
      <c r="J184" s="267"/>
      <c r="K184" s="315"/>
    </row>
    <row r="185" s="1" customFormat="1" ht="15" customHeight="1">
      <c r="B185" s="292"/>
      <c r="C185" s="267" t="s">
        <v>130</v>
      </c>
      <c r="D185" s="267"/>
      <c r="E185" s="267"/>
      <c r="F185" s="290" t="s">
        <v>845</v>
      </c>
      <c r="G185" s="267"/>
      <c r="H185" s="267" t="s">
        <v>917</v>
      </c>
      <c r="I185" s="267" t="s">
        <v>841</v>
      </c>
      <c r="J185" s="267">
        <v>50</v>
      </c>
      <c r="K185" s="315"/>
    </row>
    <row r="186" s="1" customFormat="1" ht="15" customHeight="1">
      <c r="B186" s="292"/>
      <c r="C186" s="267" t="s">
        <v>918</v>
      </c>
      <c r="D186" s="267"/>
      <c r="E186" s="267"/>
      <c r="F186" s="290" t="s">
        <v>845</v>
      </c>
      <c r="G186" s="267"/>
      <c r="H186" s="267" t="s">
        <v>919</v>
      </c>
      <c r="I186" s="267" t="s">
        <v>920</v>
      </c>
      <c r="J186" s="267"/>
      <c r="K186" s="315"/>
    </row>
    <row r="187" s="1" customFormat="1" ht="15" customHeight="1">
      <c r="B187" s="292"/>
      <c r="C187" s="267" t="s">
        <v>921</v>
      </c>
      <c r="D187" s="267"/>
      <c r="E187" s="267"/>
      <c r="F187" s="290" t="s">
        <v>845</v>
      </c>
      <c r="G187" s="267"/>
      <c r="H187" s="267" t="s">
        <v>922</v>
      </c>
      <c r="I187" s="267" t="s">
        <v>920</v>
      </c>
      <c r="J187" s="267"/>
      <c r="K187" s="315"/>
    </row>
    <row r="188" s="1" customFormat="1" ht="15" customHeight="1">
      <c r="B188" s="292"/>
      <c r="C188" s="267" t="s">
        <v>923</v>
      </c>
      <c r="D188" s="267"/>
      <c r="E188" s="267"/>
      <c r="F188" s="290" t="s">
        <v>845</v>
      </c>
      <c r="G188" s="267"/>
      <c r="H188" s="267" t="s">
        <v>924</v>
      </c>
      <c r="I188" s="267" t="s">
        <v>920</v>
      </c>
      <c r="J188" s="267"/>
      <c r="K188" s="315"/>
    </row>
    <row r="189" s="1" customFormat="1" ht="15" customHeight="1">
      <c r="B189" s="292"/>
      <c r="C189" s="328" t="s">
        <v>925</v>
      </c>
      <c r="D189" s="267"/>
      <c r="E189" s="267"/>
      <c r="F189" s="290" t="s">
        <v>845</v>
      </c>
      <c r="G189" s="267"/>
      <c r="H189" s="267" t="s">
        <v>926</v>
      </c>
      <c r="I189" s="267" t="s">
        <v>927</v>
      </c>
      <c r="J189" s="329" t="s">
        <v>928</v>
      </c>
      <c r="K189" s="315"/>
    </row>
    <row r="190" s="1" customFormat="1" ht="15" customHeight="1">
      <c r="B190" s="292"/>
      <c r="C190" s="328" t="s">
        <v>45</v>
      </c>
      <c r="D190" s="267"/>
      <c r="E190" s="267"/>
      <c r="F190" s="290" t="s">
        <v>839</v>
      </c>
      <c r="G190" s="267"/>
      <c r="H190" s="264" t="s">
        <v>929</v>
      </c>
      <c r="I190" s="267" t="s">
        <v>930</v>
      </c>
      <c r="J190" s="267"/>
      <c r="K190" s="315"/>
    </row>
    <row r="191" s="1" customFormat="1" ht="15" customHeight="1">
      <c r="B191" s="292"/>
      <c r="C191" s="328" t="s">
        <v>931</v>
      </c>
      <c r="D191" s="267"/>
      <c r="E191" s="267"/>
      <c r="F191" s="290" t="s">
        <v>839</v>
      </c>
      <c r="G191" s="267"/>
      <c r="H191" s="267" t="s">
        <v>932</v>
      </c>
      <c r="I191" s="267" t="s">
        <v>874</v>
      </c>
      <c r="J191" s="267"/>
      <c r="K191" s="315"/>
    </row>
    <row r="192" s="1" customFormat="1" ht="15" customHeight="1">
      <c r="B192" s="292"/>
      <c r="C192" s="328" t="s">
        <v>933</v>
      </c>
      <c r="D192" s="267"/>
      <c r="E192" s="267"/>
      <c r="F192" s="290" t="s">
        <v>839</v>
      </c>
      <c r="G192" s="267"/>
      <c r="H192" s="267" t="s">
        <v>934</v>
      </c>
      <c r="I192" s="267" t="s">
        <v>874</v>
      </c>
      <c r="J192" s="267"/>
      <c r="K192" s="315"/>
    </row>
    <row r="193" s="1" customFormat="1" ht="15" customHeight="1">
      <c r="B193" s="292"/>
      <c r="C193" s="328" t="s">
        <v>935</v>
      </c>
      <c r="D193" s="267"/>
      <c r="E193" s="267"/>
      <c r="F193" s="290" t="s">
        <v>845</v>
      </c>
      <c r="G193" s="267"/>
      <c r="H193" s="267" t="s">
        <v>936</v>
      </c>
      <c r="I193" s="267" t="s">
        <v>874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937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938</v>
      </c>
      <c r="D200" s="331"/>
      <c r="E200" s="331"/>
      <c r="F200" s="331" t="s">
        <v>939</v>
      </c>
      <c r="G200" s="332"/>
      <c r="H200" s="331" t="s">
        <v>940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930</v>
      </c>
      <c r="D202" s="267"/>
      <c r="E202" s="267"/>
      <c r="F202" s="290" t="s">
        <v>46</v>
      </c>
      <c r="G202" s="267"/>
      <c r="H202" s="267" t="s">
        <v>941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47</v>
      </c>
      <c r="G203" s="267"/>
      <c r="H203" s="267" t="s">
        <v>942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50</v>
      </c>
      <c r="G204" s="267"/>
      <c r="H204" s="267" t="s">
        <v>943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48</v>
      </c>
      <c r="G205" s="267"/>
      <c r="H205" s="267" t="s">
        <v>944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49</v>
      </c>
      <c r="G206" s="267"/>
      <c r="H206" s="267" t="s">
        <v>945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886</v>
      </c>
      <c r="D208" s="267"/>
      <c r="E208" s="267"/>
      <c r="F208" s="290" t="s">
        <v>81</v>
      </c>
      <c r="G208" s="267"/>
      <c r="H208" s="267" t="s">
        <v>946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782</v>
      </c>
      <c r="G209" s="267"/>
      <c r="H209" s="267" t="s">
        <v>783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780</v>
      </c>
      <c r="G210" s="267"/>
      <c r="H210" s="267" t="s">
        <v>947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784</v>
      </c>
      <c r="G211" s="328"/>
      <c r="H211" s="319" t="s">
        <v>785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786</v>
      </c>
      <c r="G212" s="328"/>
      <c r="H212" s="319" t="s">
        <v>948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910</v>
      </c>
      <c r="D214" s="267"/>
      <c r="E214" s="267"/>
      <c r="F214" s="290">
        <v>1</v>
      </c>
      <c r="G214" s="328"/>
      <c r="H214" s="319" t="s">
        <v>949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950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951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952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119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120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28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22</v>
      </c>
      <c r="E12" s="36"/>
      <c r="F12" s="131" t="s">
        <v>23</v>
      </c>
      <c r="G12" s="36"/>
      <c r="H12" s="36"/>
      <c r="I12" s="140" t="s">
        <v>24</v>
      </c>
      <c r="J12" s="144" t="str">
        <f>'Rekapitulace stavby'!AN8</f>
        <v>25. 9. 2023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26</v>
      </c>
      <c r="E14" s="36"/>
      <c r="F14" s="36"/>
      <c r="G14" s="36"/>
      <c r="H14" s="36"/>
      <c r="I14" s="140" t="s">
        <v>27</v>
      </c>
      <c r="J14" s="131" t="s">
        <v>28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29</v>
      </c>
      <c r="F15" s="36"/>
      <c r="G15" s="36"/>
      <c r="H15" s="36"/>
      <c r="I15" s="140" t="s">
        <v>30</v>
      </c>
      <c r="J15" s="131" t="s">
        <v>28</v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31</v>
      </c>
      <c r="E17" s="36"/>
      <c r="F17" s="36"/>
      <c r="G17" s="36"/>
      <c r="H17" s="36"/>
      <c r="I17" s="140" t="s">
        <v>27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30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33</v>
      </c>
      <c r="E20" s="36"/>
      <c r="F20" s="36"/>
      <c r="G20" s="36"/>
      <c r="H20" s="36"/>
      <c r="I20" s="140" t="s">
        <v>27</v>
      </c>
      <c r="J20" s="131" t="s">
        <v>34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35</v>
      </c>
      <c r="F21" s="36"/>
      <c r="G21" s="36"/>
      <c r="H21" s="36"/>
      <c r="I21" s="140" t="s">
        <v>30</v>
      </c>
      <c r="J21" s="131" t="s">
        <v>28</v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37</v>
      </c>
      <c r="E23" s="36"/>
      <c r="F23" s="36"/>
      <c r="G23" s="36"/>
      <c r="H23" s="36"/>
      <c r="I23" s="140" t="s">
        <v>27</v>
      </c>
      <c r="J23" s="131" t="s">
        <v>34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38</v>
      </c>
      <c r="F24" s="36"/>
      <c r="G24" s="36"/>
      <c r="H24" s="36"/>
      <c r="I24" s="140" t="s">
        <v>30</v>
      </c>
      <c r="J24" s="131" t="s">
        <v>28</v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39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28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41</v>
      </c>
      <c r="E30" s="36"/>
      <c r="F30" s="36"/>
      <c r="G30" s="36"/>
      <c r="H30" s="36"/>
      <c r="I30" s="36"/>
      <c r="J30" s="151">
        <f>ROUND(J79,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43</v>
      </c>
      <c r="G32" s="36"/>
      <c r="H32" s="36"/>
      <c r="I32" s="152" t="s">
        <v>42</v>
      </c>
      <c r="J32" s="152" t="s">
        <v>44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45</v>
      </c>
      <c r="E33" s="140" t="s">
        <v>46</v>
      </c>
      <c r="F33" s="154">
        <f>ROUND((SUM(BE79:BE212)),  2)</f>
        <v>0</v>
      </c>
      <c r="G33" s="36"/>
      <c r="H33" s="36"/>
      <c r="I33" s="155">
        <v>0.20999999999999999</v>
      </c>
      <c r="J33" s="154">
        <f>ROUND(((SUM(BE79:BE212))*I33),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47</v>
      </c>
      <c r="F34" s="154">
        <f>ROUND((SUM(BF79:BF212)),  2)</f>
        <v>0</v>
      </c>
      <c r="G34" s="36"/>
      <c r="H34" s="36"/>
      <c r="I34" s="155">
        <v>0.14999999999999999</v>
      </c>
      <c r="J34" s="154">
        <f>ROUND(((SUM(BF79:BF212))*I34),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48</v>
      </c>
      <c r="F35" s="154">
        <f>ROUND((SUM(BG79:BG212)),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49</v>
      </c>
      <c r="F36" s="154">
        <f>ROUND((SUM(BH79:BH212)),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50</v>
      </c>
      <c r="F37" s="154">
        <f>ROUND((SUM(BI79:BI212)),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121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7" t="str">
        <f>E7</f>
        <v>Založení prvků IP, větrolamů v k.ú. Přibice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119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SO-01 - Větrolam V6-1 a V6-2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Přibice</v>
      </c>
      <c r="G52" s="38"/>
      <c r="H52" s="38"/>
      <c r="I52" s="30" t="s">
        <v>24</v>
      </c>
      <c r="J52" s="70" t="str">
        <f>IF(J12="","",J12)</f>
        <v>25. 9. 2023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26</v>
      </c>
      <c r="D54" s="38"/>
      <c r="E54" s="38"/>
      <c r="F54" s="25" t="str">
        <f>E15</f>
        <v>Ocec Přibice</v>
      </c>
      <c r="G54" s="38"/>
      <c r="H54" s="38"/>
      <c r="I54" s="30" t="s">
        <v>33</v>
      </c>
      <c r="J54" s="34" t="str">
        <f>E21</f>
        <v>AGROPROJEKT PSO s.r.o.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>Agroprojekt PSO s.r.o.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122</v>
      </c>
      <c r="D57" s="169"/>
      <c r="E57" s="169"/>
      <c r="F57" s="169"/>
      <c r="G57" s="169"/>
      <c r="H57" s="169"/>
      <c r="I57" s="169"/>
      <c r="J57" s="170" t="s">
        <v>123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73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124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125</v>
      </c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67" t="str">
        <f>E7</f>
        <v>Založení prvků IP, větrolamů v k.ú. Přibice</v>
      </c>
      <c r="F69" s="30"/>
      <c r="G69" s="30"/>
      <c r="H69" s="30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119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SO-01 - Větrolam V6-1 a V6-2</v>
      </c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22</v>
      </c>
      <c r="D73" s="38"/>
      <c r="E73" s="38"/>
      <c r="F73" s="25" t="str">
        <f>F12</f>
        <v>Přibice</v>
      </c>
      <c r="G73" s="38"/>
      <c r="H73" s="38"/>
      <c r="I73" s="30" t="s">
        <v>24</v>
      </c>
      <c r="J73" s="70" t="str">
        <f>IF(J12="","",J12)</f>
        <v>25. 9. 2023</v>
      </c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5.65" customHeight="1">
      <c r="A75" s="36"/>
      <c r="B75" s="37"/>
      <c r="C75" s="30" t="s">
        <v>26</v>
      </c>
      <c r="D75" s="38"/>
      <c r="E75" s="38"/>
      <c r="F75" s="25" t="str">
        <f>E15</f>
        <v>Ocec Přibice</v>
      </c>
      <c r="G75" s="38"/>
      <c r="H75" s="38"/>
      <c r="I75" s="30" t="s">
        <v>33</v>
      </c>
      <c r="J75" s="34" t="str">
        <f>E21</f>
        <v>AGROPROJEKT PSO s.r.o.</v>
      </c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5.65" customHeight="1">
      <c r="A76" s="36"/>
      <c r="B76" s="37"/>
      <c r="C76" s="30" t="s">
        <v>31</v>
      </c>
      <c r="D76" s="38"/>
      <c r="E76" s="38"/>
      <c r="F76" s="25" t="str">
        <f>IF(E18="","",E18)</f>
        <v>Vyplň údaj</v>
      </c>
      <c r="G76" s="38"/>
      <c r="H76" s="38"/>
      <c r="I76" s="30" t="s">
        <v>37</v>
      </c>
      <c r="J76" s="34" t="str">
        <f>E24</f>
        <v>Agroprojekt PSO s.r.o.</v>
      </c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72"/>
      <c r="B78" s="173"/>
      <c r="C78" s="174" t="s">
        <v>126</v>
      </c>
      <c r="D78" s="175" t="s">
        <v>60</v>
      </c>
      <c r="E78" s="175" t="s">
        <v>56</v>
      </c>
      <c r="F78" s="175" t="s">
        <v>57</v>
      </c>
      <c r="G78" s="175" t="s">
        <v>127</v>
      </c>
      <c r="H78" s="175" t="s">
        <v>128</v>
      </c>
      <c r="I78" s="175" t="s">
        <v>129</v>
      </c>
      <c r="J78" s="175" t="s">
        <v>123</v>
      </c>
      <c r="K78" s="176" t="s">
        <v>130</v>
      </c>
      <c r="L78" s="177"/>
      <c r="M78" s="90" t="s">
        <v>28</v>
      </c>
      <c r="N78" s="91" t="s">
        <v>45</v>
      </c>
      <c r="O78" s="91" t="s">
        <v>131</v>
      </c>
      <c r="P78" s="91" t="s">
        <v>132</v>
      </c>
      <c r="Q78" s="91" t="s">
        <v>133</v>
      </c>
      <c r="R78" s="91" t="s">
        <v>134</v>
      </c>
      <c r="S78" s="91" t="s">
        <v>135</v>
      </c>
      <c r="T78" s="92" t="s">
        <v>136</v>
      </c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</row>
    <row r="79" s="2" customFormat="1" ht="22.8" customHeight="1">
      <c r="A79" s="36"/>
      <c r="B79" s="37"/>
      <c r="C79" s="97" t="s">
        <v>137</v>
      </c>
      <c r="D79" s="38"/>
      <c r="E79" s="38"/>
      <c r="F79" s="38"/>
      <c r="G79" s="38"/>
      <c r="H79" s="38"/>
      <c r="I79" s="38"/>
      <c r="J79" s="178">
        <f>BK79</f>
        <v>0</v>
      </c>
      <c r="K79" s="38"/>
      <c r="L79" s="42"/>
      <c r="M79" s="93"/>
      <c r="N79" s="179"/>
      <c r="O79" s="94"/>
      <c r="P79" s="180">
        <f>SUM(P80:P212)</f>
        <v>0</v>
      </c>
      <c r="Q79" s="94"/>
      <c r="R79" s="180">
        <f>SUM(R80:R212)</f>
        <v>110.69582300000003</v>
      </c>
      <c r="S79" s="94"/>
      <c r="T79" s="181">
        <f>SUM(T80:T212)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74</v>
      </c>
      <c r="AU79" s="15" t="s">
        <v>124</v>
      </c>
      <c r="BK79" s="182">
        <f>SUM(BK80:BK212)</f>
        <v>0</v>
      </c>
    </row>
    <row r="80" s="2" customFormat="1" ht="33" customHeight="1">
      <c r="A80" s="36"/>
      <c r="B80" s="37"/>
      <c r="C80" s="183" t="s">
        <v>82</v>
      </c>
      <c r="D80" s="183" t="s">
        <v>138</v>
      </c>
      <c r="E80" s="184" t="s">
        <v>139</v>
      </c>
      <c r="F80" s="185" t="s">
        <v>140</v>
      </c>
      <c r="G80" s="186" t="s">
        <v>141</v>
      </c>
      <c r="H80" s="187">
        <v>6300</v>
      </c>
      <c r="I80" s="188"/>
      <c r="J80" s="189">
        <f>ROUND(I80*H80,2)</f>
        <v>0</v>
      </c>
      <c r="K80" s="185" t="s">
        <v>142</v>
      </c>
      <c r="L80" s="42"/>
      <c r="M80" s="190" t="s">
        <v>28</v>
      </c>
      <c r="N80" s="191" t="s">
        <v>46</v>
      </c>
      <c r="O80" s="82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4" t="s">
        <v>143</v>
      </c>
      <c r="AT80" s="194" t="s">
        <v>138</v>
      </c>
      <c r="AU80" s="194" t="s">
        <v>75</v>
      </c>
      <c r="AY80" s="15" t="s">
        <v>144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5" t="s">
        <v>82</v>
      </c>
      <c r="BK80" s="195">
        <f>ROUND(I80*H80,2)</f>
        <v>0</v>
      </c>
      <c r="BL80" s="15" t="s">
        <v>143</v>
      </c>
      <c r="BM80" s="194" t="s">
        <v>145</v>
      </c>
    </row>
    <row r="81" s="2" customFormat="1">
      <c r="A81" s="36"/>
      <c r="B81" s="37"/>
      <c r="C81" s="38"/>
      <c r="D81" s="196" t="s">
        <v>146</v>
      </c>
      <c r="E81" s="38"/>
      <c r="F81" s="197" t="s">
        <v>147</v>
      </c>
      <c r="G81" s="38"/>
      <c r="H81" s="38"/>
      <c r="I81" s="198"/>
      <c r="J81" s="38"/>
      <c r="K81" s="38"/>
      <c r="L81" s="42"/>
      <c r="M81" s="199"/>
      <c r="N81" s="200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146</v>
      </c>
      <c r="AU81" s="15" t="s">
        <v>75</v>
      </c>
    </row>
    <row r="82" s="2" customFormat="1">
      <c r="A82" s="36"/>
      <c r="B82" s="37"/>
      <c r="C82" s="38"/>
      <c r="D82" s="201" t="s">
        <v>148</v>
      </c>
      <c r="E82" s="38"/>
      <c r="F82" s="202" t="s">
        <v>149</v>
      </c>
      <c r="G82" s="38"/>
      <c r="H82" s="38"/>
      <c r="I82" s="198"/>
      <c r="J82" s="38"/>
      <c r="K82" s="38"/>
      <c r="L82" s="42"/>
      <c r="M82" s="199"/>
      <c r="N82" s="200"/>
      <c r="O82" s="82"/>
      <c r="P82" s="82"/>
      <c r="Q82" s="82"/>
      <c r="R82" s="82"/>
      <c r="S82" s="82"/>
      <c r="T82" s="83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148</v>
      </c>
      <c r="AU82" s="15" t="s">
        <v>75</v>
      </c>
    </row>
    <row r="83" s="2" customFormat="1" ht="24.15" customHeight="1">
      <c r="A83" s="36"/>
      <c r="B83" s="37"/>
      <c r="C83" s="183" t="s">
        <v>84</v>
      </c>
      <c r="D83" s="183" t="s">
        <v>138</v>
      </c>
      <c r="E83" s="184" t="s">
        <v>150</v>
      </c>
      <c r="F83" s="185" t="s">
        <v>151</v>
      </c>
      <c r="G83" s="186" t="s">
        <v>141</v>
      </c>
      <c r="H83" s="187">
        <v>6300</v>
      </c>
      <c r="I83" s="188"/>
      <c r="J83" s="189">
        <f>ROUND(I83*H83,2)</f>
        <v>0</v>
      </c>
      <c r="K83" s="185" t="s">
        <v>142</v>
      </c>
      <c r="L83" s="42"/>
      <c r="M83" s="190" t="s">
        <v>28</v>
      </c>
      <c r="N83" s="191" t="s">
        <v>46</v>
      </c>
      <c r="O83" s="82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4" t="s">
        <v>143</v>
      </c>
      <c r="AT83" s="194" t="s">
        <v>138</v>
      </c>
      <c r="AU83" s="194" t="s">
        <v>75</v>
      </c>
      <c r="AY83" s="15" t="s">
        <v>144</v>
      </c>
      <c r="BE83" s="195">
        <f>IF(N83="základní",J83,0)</f>
        <v>0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15" t="s">
        <v>82</v>
      </c>
      <c r="BK83" s="195">
        <f>ROUND(I83*H83,2)</f>
        <v>0</v>
      </c>
      <c r="BL83" s="15" t="s">
        <v>143</v>
      </c>
      <c r="BM83" s="194" t="s">
        <v>152</v>
      </c>
    </row>
    <row r="84" s="2" customFormat="1">
      <c r="A84" s="36"/>
      <c r="B84" s="37"/>
      <c r="C84" s="38"/>
      <c r="D84" s="196" t="s">
        <v>146</v>
      </c>
      <c r="E84" s="38"/>
      <c r="F84" s="197" t="s">
        <v>153</v>
      </c>
      <c r="G84" s="38"/>
      <c r="H84" s="38"/>
      <c r="I84" s="198"/>
      <c r="J84" s="38"/>
      <c r="K84" s="38"/>
      <c r="L84" s="42"/>
      <c r="M84" s="199"/>
      <c r="N84" s="200"/>
      <c r="O84" s="82"/>
      <c r="P84" s="82"/>
      <c r="Q84" s="82"/>
      <c r="R84" s="82"/>
      <c r="S84" s="82"/>
      <c r="T84" s="83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146</v>
      </c>
      <c r="AU84" s="15" t="s">
        <v>75</v>
      </c>
    </row>
    <row r="85" s="2" customFormat="1">
      <c r="A85" s="36"/>
      <c r="B85" s="37"/>
      <c r="C85" s="38"/>
      <c r="D85" s="201" t="s">
        <v>148</v>
      </c>
      <c r="E85" s="38"/>
      <c r="F85" s="202" t="s">
        <v>154</v>
      </c>
      <c r="G85" s="38"/>
      <c r="H85" s="38"/>
      <c r="I85" s="198"/>
      <c r="J85" s="38"/>
      <c r="K85" s="38"/>
      <c r="L85" s="42"/>
      <c r="M85" s="199"/>
      <c r="N85" s="200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148</v>
      </c>
      <c r="AU85" s="15" t="s">
        <v>75</v>
      </c>
    </row>
    <row r="86" s="2" customFormat="1" ht="21.75" customHeight="1">
      <c r="A86" s="36"/>
      <c r="B86" s="37"/>
      <c r="C86" s="183" t="s">
        <v>155</v>
      </c>
      <c r="D86" s="183" t="s">
        <v>138</v>
      </c>
      <c r="E86" s="184" t="s">
        <v>156</v>
      </c>
      <c r="F86" s="185" t="s">
        <v>157</v>
      </c>
      <c r="G86" s="186" t="s">
        <v>141</v>
      </c>
      <c r="H86" s="187">
        <v>6300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158</v>
      </c>
    </row>
    <row r="87" s="2" customFormat="1">
      <c r="A87" s="36"/>
      <c r="B87" s="37"/>
      <c r="C87" s="38"/>
      <c r="D87" s="196" t="s">
        <v>146</v>
      </c>
      <c r="E87" s="38"/>
      <c r="F87" s="197" t="s">
        <v>159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160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2" customFormat="1" ht="21.75" customHeight="1">
      <c r="A89" s="36"/>
      <c r="B89" s="37"/>
      <c r="C89" s="183" t="s">
        <v>143</v>
      </c>
      <c r="D89" s="183" t="s">
        <v>138</v>
      </c>
      <c r="E89" s="184" t="s">
        <v>161</v>
      </c>
      <c r="F89" s="185" t="s">
        <v>162</v>
      </c>
      <c r="G89" s="186" t="s">
        <v>141</v>
      </c>
      <c r="H89" s="187">
        <v>6300</v>
      </c>
      <c r="I89" s="188"/>
      <c r="J89" s="189">
        <f>ROUND(I89*H89,2)</f>
        <v>0</v>
      </c>
      <c r="K89" s="185" t="s">
        <v>142</v>
      </c>
      <c r="L89" s="42"/>
      <c r="M89" s="190" t="s">
        <v>28</v>
      </c>
      <c r="N89" s="191" t="s">
        <v>46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143</v>
      </c>
      <c r="AT89" s="194" t="s">
        <v>138</v>
      </c>
      <c r="AU89" s="194" t="s">
        <v>75</v>
      </c>
      <c r="AY89" s="15" t="s">
        <v>144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82</v>
      </c>
      <c r="BK89" s="195">
        <f>ROUND(I89*H89,2)</f>
        <v>0</v>
      </c>
      <c r="BL89" s="15" t="s">
        <v>143</v>
      </c>
      <c r="BM89" s="194" t="s">
        <v>163</v>
      </c>
    </row>
    <row r="90" s="2" customFormat="1">
      <c r="A90" s="36"/>
      <c r="B90" s="37"/>
      <c r="C90" s="38"/>
      <c r="D90" s="196" t="s">
        <v>146</v>
      </c>
      <c r="E90" s="38"/>
      <c r="F90" s="197" t="s">
        <v>164</v>
      </c>
      <c r="G90" s="38"/>
      <c r="H90" s="38"/>
      <c r="I90" s="198"/>
      <c r="J90" s="38"/>
      <c r="K90" s="38"/>
      <c r="L90" s="42"/>
      <c r="M90" s="199"/>
      <c r="N90" s="20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146</v>
      </c>
      <c r="AU90" s="15" t="s">
        <v>75</v>
      </c>
    </row>
    <row r="91" s="2" customFormat="1">
      <c r="A91" s="36"/>
      <c r="B91" s="37"/>
      <c r="C91" s="38"/>
      <c r="D91" s="201" t="s">
        <v>148</v>
      </c>
      <c r="E91" s="38"/>
      <c r="F91" s="202" t="s">
        <v>165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148</v>
      </c>
      <c r="AU91" s="15" t="s">
        <v>75</v>
      </c>
    </row>
    <row r="92" s="2" customFormat="1" ht="24.15" customHeight="1">
      <c r="A92" s="36"/>
      <c r="B92" s="37"/>
      <c r="C92" s="183" t="s">
        <v>166</v>
      </c>
      <c r="D92" s="183" t="s">
        <v>138</v>
      </c>
      <c r="E92" s="184" t="s">
        <v>167</v>
      </c>
      <c r="F92" s="185" t="s">
        <v>168</v>
      </c>
      <c r="G92" s="186" t="s">
        <v>141</v>
      </c>
      <c r="H92" s="187">
        <v>4867</v>
      </c>
      <c r="I92" s="188"/>
      <c r="J92" s="189">
        <f>ROUND(I92*H92,2)</f>
        <v>0</v>
      </c>
      <c r="K92" s="185" t="s">
        <v>142</v>
      </c>
      <c r="L92" s="42"/>
      <c r="M92" s="190" t="s">
        <v>28</v>
      </c>
      <c r="N92" s="191" t="s">
        <v>46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143</v>
      </c>
      <c r="AT92" s="194" t="s">
        <v>138</v>
      </c>
      <c r="AU92" s="194" t="s">
        <v>75</v>
      </c>
      <c r="AY92" s="15" t="s">
        <v>144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82</v>
      </c>
      <c r="BK92" s="195">
        <f>ROUND(I92*H92,2)</f>
        <v>0</v>
      </c>
      <c r="BL92" s="15" t="s">
        <v>143</v>
      </c>
      <c r="BM92" s="194" t="s">
        <v>169</v>
      </c>
    </row>
    <row r="93" s="2" customFormat="1">
      <c r="A93" s="36"/>
      <c r="B93" s="37"/>
      <c r="C93" s="38"/>
      <c r="D93" s="196" t="s">
        <v>146</v>
      </c>
      <c r="E93" s="38"/>
      <c r="F93" s="197" t="s">
        <v>170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146</v>
      </c>
      <c r="AU93" s="15" t="s">
        <v>75</v>
      </c>
    </row>
    <row r="94" s="2" customFormat="1">
      <c r="A94" s="36"/>
      <c r="B94" s="37"/>
      <c r="C94" s="38"/>
      <c r="D94" s="201" t="s">
        <v>148</v>
      </c>
      <c r="E94" s="38"/>
      <c r="F94" s="202" t="s">
        <v>171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148</v>
      </c>
      <c r="AU94" s="15" t="s">
        <v>75</v>
      </c>
    </row>
    <row r="95" s="10" customFormat="1">
      <c r="A95" s="10"/>
      <c r="B95" s="203"/>
      <c r="C95" s="204"/>
      <c r="D95" s="196" t="s">
        <v>172</v>
      </c>
      <c r="E95" s="205" t="s">
        <v>28</v>
      </c>
      <c r="F95" s="206" t="s">
        <v>173</v>
      </c>
      <c r="G95" s="204"/>
      <c r="H95" s="207">
        <v>4867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172</v>
      </c>
      <c r="AU95" s="213" t="s">
        <v>75</v>
      </c>
      <c r="AV95" s="10" t="s">
        <v>84</v>
      </c>
      <c r="AW95" s="10" t="s">
        <v>36</v>
      </c>
      <c r="AX95" s="10" t="s">
        <v>82</v>
      </c>
      <c r="AY95" s="213" t="s">
        <v>144</v>
      </c>
    </row>
    <row r="96" s="2" customFormat="1" ht="16.5" customHeight="1">
      <c r="A96" s="36"/>
      <c r="B96" s="37"/>
      <c r="C96" s="214" t="s">
        <v>174</v>
      </c>
      <c r="D96" s="214" t="s">
        <v>175</v>
      </c>
      <c r="E96" s="215" t="s">
        <v>176</v>
      </c>
      <c r="F96" s="216" t="s">
        <v>177</v>
      </c>
      <c r="G96" s="217" t="s">
        <v>178</v>
      </c>
      <c r="H96" s="218">
        <v>121.675</v>
      </c>
      <c r="I96" s="219"/>
      <c r="J96" s="220">
        <f>ROUND(I96*H96,2)</f>
        <v>0</v>
      </c>
      <c r="K96" s="216" t="s">
        <v>142</v>
      </c>
      <c r="L96" s="221"/>
      <c r="M96" s="222" t="s">
        <v>28</v>
      </c>
      <c r="N96" s="223" t="s">
        <v>46</v>
      </c>
      <c r="O96" s="82"/>
      <c r="P96" s="192">
        <f>O96*H96</f>
        <v>0</v>
      </c>
      <c r="Q96" s="192">
        <v>0.001</v>
      </c>
      <c r="R96" s="192">
        <f>Q96*H96</f>
        <v>0.12167500000000001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179</v>
      </c>
      <c r="AT96" s="194" t="s">
        <v>175</v>
      </c>
      <c r="AU96" s="194" t="s">
        <v>75</v>
      </c>
      <c r="AY96" s="15" t="s">
        <v>144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82</v>
      </c>
      <c r="BK96" s="195">
        <f>ROUND(I96*H96,2)</f>
        <v>0</v>
      </c>
      <c r="BL96" s="15" t="s">
        <v>143</v>
      </c>
      <c r="BM96" s="194" t="s">
        <v>180</v>
      </c>
    </row>
    <row r="97" s="2" customFormat="1">
      <c r="A97" s="36"/>
      <c r="B97" s="37"/>
      <c r="C97" s="38"/>
      <c r="D97" s="196" t="s">
        <v>146</v>
      </c>
      <c r="E97" s="38"/>
      <c r="F97" s="197" t="s">
        <v>177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146</v>
      </c>
      <c r="AU97" s="15" t="s">
        <v>75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181</v>
      </c>
      <c r="G98" s="204"/>
      <c r="H98" s="207">
        <v>121.675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24.15" customHeight="1">
      <c r="A99" s="36"/>
      <c r="B99" s="37"/>
      <c r="C99" s="183" t="s">
        <v>182</v>
      </c>
      <c r="D99" s="183" t="s">
        <v>138</v>
      </c>
      <c r="E99" s="184" t="s">
        <v>183</v>
      </c>
      <c r="F99" s="185" t="s">
        <v>184</v>
      </c>
      <c r="G99" s="186" t="s">
        <v>185</v>
      </c>
      <c r="H99" s="187">
        <v>0.14299999999999999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186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187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188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189</v>
      </c>
      <c r="G102" s="204"/>
      <c r="H102" s="207">
        <v>0.14299999999999999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4.15" customHeight="1">
      <c r="A103" s="36"/>
      <c r="B103" s="37"/>
      <c r="C103" s="214" t="s">
        <v>179</v>
      </c>
      <c r="D103" s="214" t="s">
        <v>175</v>
      </c>
      <c r="E103" s="215" t="s">
        <v>190</v>
      </c>
      <c r="F103" s="216" t="s">
        <v>191</v>
      </c>
      <c r="G103" s="217" t="s">
        <v>178</v>
      </c>
      <c r="H103" s="218">
        <v>143.30000000000001</v>
      </c>
      <c r="I103" s="219"/>
      <c r="J103" s="220">
        <f>ROUND(I103*H103,2)</f>
        <v>0</v>
      </c>
      <c r="K103" s="216" t="s">
        <v>28</v>
      </c>
      <c r="L103" s="221"/>
      <c r="M103" s="222" t="s">
        <v>28</v>
      </c>
      <c r="N103" s="223" t="s">
        <v>46</v>
      </c>
      <c r="O103" s="82"/>
      <c r="P103" s="192">
        <f>O103*H103</f>
        <v>0</v>
      </c>
      <c r="Q103" s="192">
        <v>0.001</v>
      </c>
      <c r="R103" s="192">
        <f>Q103*H103</f>
        <v>0.14330000000000001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179</v>
      </c>
      <c r="AT103" s="194" t="s">
        <v>175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192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193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10" customFormat="1">
      <c r="A105" s="10"/>
      <c r="B105" s="203"/>
      <c r="C105" s="204"/>
      <c r="D105" s="196" t="s">
        <v>172</v>
      </c>
      <c r="E105" s="205" t="s">
        <v>28</v>
      </c>
      <c r="F105" s="206" t="s">
        <v>194</v>
      </c>
      <c r="G105" s="204"/>
      <c r="H105" s="207">
        <v>143.30000000000001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172</v>
      </c>
      <c r="AU105" s="213" t="s">
        <v>75</v>
      </c>
      <c r="AV105" s="10" t="s">
        <v>84</v>
      </c>
      <c r="AW105" s="10" t="s">
        <v>36</v>
      </c>
      <c r="AX105" s="10" t="s">
        <v>82</v>
      </c>
      <c r="AY105" s="213" t="s">
        <v>144</v>
      </c>
    </row>
    <row r="106" s="2" customFormat="1" ht="33" customHeight="1">
      <c r="A106" s="36"/>
      <c r="B106" s="37"/>
      <c r="C106" s="183" t="s">
        <v>195</v>
      </c>
      <c r="D106" s="183" t="s">
        <v>138</v>
      </c>
      <c r="E106" s="184" t="s">
        <v>196</v>
      </c>
      <c r="F106" s="185" t="s">
        <v>197</v>
      </c>
      <c r="G106" s="186" t="s">
        <v>198</v>
      </c>
      <c r="H106" s="187">
        <v>2290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199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200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201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202</v>
      </c>
      <c r="G109" s="204"/>
      <c r="H109" s="207">
        <v>2290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24.15" customHeight="1">
      <c r="A110" s="36"/>
      <c r="B110" s="37"/>
      <c r="C110" s="183" t="s">
        <v>203</v>
      </c>
      <c r="D110" s="183" t="s">
        <v>138</v>
      </c>
      <c r="E110" s="184" t="s">
        <v>204</v>
      </c>
      <c r="F110" s="185" t="s">
        <v>205</v>
      </c>
      <c r="G110" s="186" t="s">
        <v>185</v>
      </c>
      <c r="H110" s="187">
        <v>0.069000000000000006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206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207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208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209</v>
      </c>
      <c r="G113" s="204"/>
      <c r="H113" s="207">
        <v>0.069000000000000006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24.15" customHeight="1">
      <c r="A114" s="36"/>
      <c r="B114" s="37"/>
      <c r="C114" s="214" t="s">
        <v>210</v>
      </c>
      <c r="D114" s="214" t="s">
        <v>175</v>
      </c>
      <c r="E114" s="215" t="s">
        <v>211</v>
      </c>
      <c r="F114" s="216" t="s">
        <v>212</v>
      </c>
      <c r="G114" s="217" t="s">
        <v>178</v>
      </c>
      <c r="H114" s="218">
        <v>68.700000000000003</v>
      </c>
      <c r="I114" s="219"/>
      <c r="J114" s="220">
        <f>ROUND(I114*H114,2)</f>
        <v>0</v>
      </c>
      <c r="K114" s="216" t="s">
        <v>28</v>
      </c>
      <c r="L114" s="221"/>
      <c r="M114" s="222" t="s">
        <v>28</v>
      </c>
      <c r="N114" s="223" t="s">
        <v>46</v>
      </c>
      <c r="O114" s="82"/>
      <c r="P114" s="192">
        <f>O114*H114</f>
        <v>0</v>
      </c>
      <c r="Q114" s="192">
        <v>1</v>
      </c>
      <c r="R114" s="192">
        <f>Q114*H114</f>
        <v>68.700000000000003</v>
      </c>
      <c r="S114" s="192">
        <v>0</v>
      </c>
      <c r="T114" s="19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4" t="s">
        <v>179</v>
      </c>
      <c r="AT114" s="194" t="s">
        <v>175</v>
      </c>
      <c r="AU114" s="194" t="s">
        <v>75</v>
      </c>
      <c r="AY114" s="15" t="s">
        <v>144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5" t="s">
        <v>82</v>
      </c>
      <c r="BK114" s="195">
        <f>ROUND(I114*H114,2)</f>
        <v>0</v>
      </c>
      <c r="BL114" s="15" t="s">
        <v>143</v>
      </c>
      <c r="BM114" s="194" t="s">
        <v>213</v>
      </c>
    </row>
    <row r="115" s="2" customFormat="1">
      <c r="A115" s="36"/>
      <c r="B115" s="37"/>
      <c r="C115" s="38"/>
      <c r="D115" s="196" t="s">
        <v>146</v>
      </c>
      <c r="E115" s="38"/>
      <c r="F115" s="197" t="s">
        <v>214</v>
      </c>
      <c r="G115" s="38"/>
      <c r="H115" s="38"/>
      <c r="I115" s="198"/>
      <c r="J115" s="38"/>
      <c r="K115" s="38"/>
      <c r="L115" s="42"/>
      <c r="M115" s="199"/>
      <c r="N115" s="20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146</v>
      </c>
      <c r="AU115" s="15" t="s">
        <v>75</v>
      </c>
    </row>
    <row r="116" s="10" customFormat="1">
      <c r="A116" s="10"/>
      <c r="B116" s="203"/>
      <c r="C116" s="204"/>
      <c r="D116" s="196" t="s">
        <v>172</v>
      </c>
      <c r="E116" s="205" t="s">
        <v>28</v>
      </c>
      <c r="F116" s="206" t="s">
        <v>215</v>
      </c>
      <c r="G116" s="204"/>
      <c r="H116" s="207">
        <v>68.700000000000003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3" t="s">
        <v>172</v>
      </c>
      <c r="AU116" s="213" t="s">
        <v>75</v>
      </c>
      <c r="AV116" s="10" t="s">
        <v>84</v>
      </c>
      <c r="AW116" s="10" t="s">
        <v>36</v>
      </c>
      <c r="AX116" s="10" t="s">
        <v>82</v>
      </c>
      <c r="AY116" s="213" t="s">
        <v>144</v>
      </c>
    </row>
    <row r="117" s="2" customFormat="1" ht="24.15" customHeight="1">
      <c r="A117" s="36"/>
      <c r="B117" s="37"/>
      <c r="C117" s="183" t="s">
        <v>216</v>
      </c>
      <c r="D117" s="183" t="s">
        <v>138</v>
      </c>
      <c r="E117" s="184" t="s">
        <v>217</v>
      </c>
      <c r="F117" s="185" t="s">
        <v>205</v>
      </c>
      <c r="G117" s="186" t="s">
        <v>185</v>
      </c>
      <c r="H117" s="187">
        <v>0.11500000000000001</v>
      </c>
      <c r="I117" s="188"/>
      <c r="J117" s="189">
        <f>ROUND(I117*H117,2)</f>
        <v>0</v>
      </c>
      <c r="K117" s="185" t="s">
        <v>142</v>
      </c>
      <c r="L117" s="42"/>
      <c r="M117" s="190" t="s">
        <v>28</v>
      </c>
      <c r="N117" s="191" t="s">
        <v>46</v>
      </c>
      <c r="O117" s="82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4" t="s">
        <v>143</v>
      </c>
      <c r="AT117" s="194" t="s">
        <v>138</v>
      </c>
      <c r="AU117" s="194" t="s">
        <v>75</v>
      </c>
      <c r="AY117" s="15" t="s">
        <v>144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5" t="s">
        <v>82</v>
      </c>
      <c r="BK117" s="195">
        <f>ROUND(I117*H117,2)</f>
        <v>0</v>
      </c>
      <c r="BL117" s="15" t="s">
        <v>143</v>
      </c>
      <c r="BM117" s="194" t="s">
        <v>218</v>
      </c>
    </row>
    <row r="118" s="2" customFormat="1">
      <c r="A118" s="36"/>
      <c r="B118" s="37"/>
      <c r="C118" s="38"/>
      <c r="D118" s="196" t="s">
        <v>146</v>
      </c>
      <c r="E118" s="38"/>
      <c r="F118" s="197" t="s">
        <v>207</v>
      </c>
      <c r="G118" s="38"/>
      <c r="H118" s="38"/>
      <c r="I118" s="198"/>
      <c r="J118" s="38"/>
      <c r="K118" s="38"/>
      <c r="L118" s="42"/>
      <c r="M118" s="199"/>
      <c r="N118" s="200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146</v>
      </c>
      <c r="AU118" s="15" t="s">
        <v>75</v>
      </c>
    </row>
    <row r="119" s="2" customFormat="1">
      <c r="A119" s="36"/>
      <c r="B119" s="37"/>
      <c r="C119" s="38"/>
      <c r="D119" s="201" t="s">
        <v>148</v>
      </c>
      <c r="E119" s="38"/>
      <c r="F119" s="202" t="s">
        <v>219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148</v>
      </c>
      <c r="AU119" s="15" t="s">
        <v>75</v>
      </c>
    </row>
    <row r="120" s="10" customFormat="1">
      <c r="A120" s="10"/>
      <c r="B120" s="203"/>
      <c r="C120" s="204"/>
      <c r="D120" s="196" t="s">
        <v>172</v>
      </c>
      <c r="E120" s="205" t="s">
        <v>28</v>
      </c>
      <c r="F120" s="206" t="s">
        <v>220</v>
      </c>
      <c r="G120" s="204"/>
      <c r="H120" s="207">
        <v>0.11500000000000001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172</v>
      </c>
      <c r="AU120" s="213" t="s">
        <v>75</v>
      </c>
      <c r="AV120" s="10" t="s">
        <v>84</v>
      </c>
      <c r="AW120" s="10" t="s">
        <v>36</v>
      </c>
      <c r="AX120" s="10" t="s">
        <v>82</v>
      </c>
      <c r="AY120" s="213" t="s">
        <v>144</v>
      </c>
    </row>
    <row r="121" s="2" customFormat="1" ht="16.5" customHeight="1">
      <c r="A121" s="36"/>
      <c r="B121" s="37"/>
      <c r="C121" s="214" t="s">
        <v>221</v>
      </c>
      <c r="D121" s="214" t="s">
        <v>175</v>
      </c>
      <c r="E121" s="215" t="s">
        <v>222</v>
      </c>
      <c r="F121" s="216" t="s">
        <v>223</v>
      </c>
      <c r="G121" s="217" t="s">
        <v>178</v>
      </c>
      <c r="H121" s="218">
        <v>114.5</v>
      </c>
      <c r="I121" s="219"/>
      <c r="J121" s="220">
        <f>ROUND(I121*H121,2)</f>
        <v>0</v>
      </c>
      <c r="K121" s="216" t="s">
        <v>142</v>
      </c>
      <c r="L121" s="221"/>
      <c r="M121" s="222" t="s">
        <v>28</v>
      </c>
      <c r="N121" s="223" t="s">
        <v>46</v>
      </c>
      <c r="O121" s="82"/>
      <c r="P121" s="192">
        <f>O121*H121</f>
        <v>0</v>
      </c>
      <c r="Q121" s="192">
        <v>0.001</v>
      </c>
      <c r="R121" s="192">
        <f>Q121*H121</f>
        <v>0.11450000000000001</v>
      </c>
      <c r="S121" s="192">
        <v>0</v>
      </c>
      <c r="T121" s="19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4" t="s">
        <v>179</v>
      </c>
      <c r="AT121" s="194" t="s">
        <v>175</v>
      </c>
      <c r="AU121" s="194" t="s">
        <v>75</v>
      </c>
      <c r="AY121" s="15" t="s">
        <v>144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5" t="s">
        <v>82</v>
      </c>
      <c r="BK121" s="195">
        <f>ROUND(I121*H121,2)</f>
        <v>0</v>
      </c>
      <c r="BL121" s="15" t="s">
        <v>143</v>
      </c>
      <c r="BM121" s="194" t="s">
        <v>224</v>
      </c>
    </row>
    <row r="122" s="2" customFormat="1">
      <c r="A122" s="36"/>
      <c r="B122" s="37"/>
      <c r="C122" s="38"/>
      <c r="D122" s="196" t="s">
        <v>146</v>
      </c>
      <c r="E122" s="38"/>
      <c r="F122" s="197" t="s">
        <v>223</v>
      </c>
      <c r="G122" s="38"/>
      <c r="H122" s="38"/>
      <c r="I122" s="198"/>
      <c r="J122" s="38"/>
      <c r="K122" s="38"/>
      <c r="L122" s="42"/>
      <c r="M122" s="199"/>
      <c r="N122" s="200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146</v>
      </c>
      <c r="AU122" s="15" t="s">
        <v>75</v>
      </c>
    </row>
    <row r="123" s="10" customFormat="1">
      <c r="A123" s="10"/>
      <c r="B123" s="203"/>
      <c r="C123" s="204"/>
      <c r="D123" s="196" t="s">
        <v>172</v>
      </c>
      <c r="E123" s="205" t="s">
        <v>28</v>
      </c>
      <c r="F123" s="206" t="s">
        <v>225</v>
      </c>
      <c r="G123" s="204"/>
      <c r="H123" s="207">
        <v>114.5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172</v>
      </c>
      <c r="AU123" s="213" t="s">
        <v>75</v>
      </c>
      <c r="AV123" s="10" t="s">
        <v>84</v>
      </c>
      <c r="AW123" s="10" t="s">
        <v>36</v>
      </c>
      <c r="AX123" s="10" t="s">
        <v>82</v>
      </c>
      <c r="AY123" s="213" t="s">
        <v>144</v>
      </c>
    </row>
    <row r="124" s="2" customFormat="1" ht="24.15" customHeight="1">
      <c r="A124" s="36"/>
      <c r="B124" s="37"/>
      <c r="C124" s="183" t="s">
        <v>226</v>
      </c>
      <c r="D124" s="183" t="s">
        <v>138</v>
      </c>
      <c r="E124" s="184" t="s">
        <v>227</v>
      </c>
      <c r="F124" s="185" t="s">
        <v>228</v>
      </c>
      <c r="G124" s="186" t="s">
        <v>198</v>
      </c>
      <c r="H124" s="187">
        <v>1890</v>
      </c>
      <c r="I124" s="188"/>
      <c r="J124" s="189">
        <f>ROUND(I124*H124,2)</f>
        <v>0</v>
      </c>
      <c r="K124" s="185" t="s">
        <v>142</v>
      </c>
      <c r="L124" s="42"/>
      <c r="M124" s="190" t="s">
        <v>28</v>
      </c>
      <c r="N124" s="191" t="s">
        <v>46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143</v>
      </c>
      <c r="AT124" s="194" t="s">
        <v>138</v>
      </c>
      <c r="AU124" s="194" t="s">
        <v>75</v>
      </c>
      <c r="AY124" s="15" t="s">
        <v>144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82</v>
      </c>
      <c r="BK124" s="195">
        <f>ROUND(I124*H124,2)</f>
        <v>0</v>
      </c>
      <c r="BL124" s="15" t="s">
        <v>143</v>
      </c>
      <c r="BM124" s="194" t="s">
        <v>229</v>
      </c>
    </row>
    <row r="125" s="2" customFormat="1">
      <c r="A125" s="36"/>
      <c r="B125" s="37"/>
      <c r="C125" s="38"/>
      <c r="D125" s="196" t="s">
        <v>146</v>
      </c>
      <c r="E125" s="38"/>
      <c r="F125" s="197" t="s">
        <v>230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146</v>
      </c>
      <c r="AU125" s="15" t="s">
        <v>75</v>
      </c>
    </row>
    <row r="126" s="2" customFormat="1">
      <c r="A126" s="36"/>
      <c r="B126" s="37"/>
      <c r="C126" s="38"/>
      <c r="D126" s="201" t="s">
        <v>148</v>
      </c>
      <c r="E126" s="38"/>
      <c r="F126" s="202" t="s">
        <v>231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148</v>
      </c>
      <c r="AU126" s="15" t="s">
        <v>75</v>
      </c>
    </row>
    <row r="127" s="10" customFormat="1">
      <c r="A127" s="10"/>
      <c r="B127" s="203"/>
      <c r="C127" s="204"/>
      <c r="D127" s="196" t="s">
        <v>172</v>
      </c>
      <c r="E127" s="205" t="s">
        <v>28</v>
      </c>
      <c r="F127" s="206" t="s">
        <v>232</v>
      </c>
      <c r="G127" s="204"/>
      <c r="H127" s="207">
        <v>1890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3" t="s">
        <v>172</v>
      </c>
      <c r="AU127" s="213" t="s">
        <v>75</v>
      </c>
      <c r="AV127" s="10" t="s">
        <v>84</v>
      </c>
      <c r="AW127" s="10" t="s">
        <v>36</v>
      </c>
      <c r="AX127" s="10" t="s">
        <v>82</v>
      </c>
      <c r="AY127" s="213" t="s">
        <v>144</v>
      </c>
    </row>
    <row r="128" s="2" customFormat="1" ht="24.15" customHeight="1">
      <c r="A128" s="36"/>
      <c r="B128" s="37"/>
      <c r="C128" s="183" t="s">
        <v>8</v>
      </c>
      <c r="D128" s="183" t="s">
        <v>138</v>
      </c>
      <c r="E128" s="184" t="s">
        <v>233</v>
      </c>
      <c r="F128" s="185" t="s">
        <v>234</v>
      </c>
      <c r="G128" s="186" t="s">
        <v>198</v>
      </c>
      <c r="H128" s="187">
        <v>400</v>
      </c>
      <c r="I128" s="188"/>
      <c r="J128" s="189">
        <f>ROUND(I128*H128,2)</f>
        <v>0</v>
      </c>
      <c r="K128" s="185" t="s">
        <v>142</v>
      </c>
      <c r="L128" s="42"/>
      <c r="M128" s="190" t="s">
        <v>28</v>
      </c>
      <c r="N128" s="191" t="s">
        <v>46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143</v>
      </c>
      <c r="AT128" s="194" t="s">
        <v>138</v>
      </c>
      <c r="AU128" s="194" t="s">
        <v>75</v>
      </c>
      <c r="AY128" s="15" t="s">
        <v>144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82</v>
      </c>
      <c r="BK128" s="195">
        <f>ROUND(I128*H128,2)</f>
        <v>0</v>
      </c>
      <c r="BL128" s="15" t="s">
        <v>143</v>
      </c>
      <c r="BM128" s="194" t="s">
        <v>235</v>
      </c>
    </row>
    <row r="129" s="2" customFormat="1">
      <c r="A129" s="36"/>
      <c r="B129" s="37"/>
      <c r="C129" s="38"/>
      <c r="D129" s="196" t="s">
        <v>146</v>
      </c>
      <c r="E129" s="38"/>
      <c r="F129" s="197" t="s">
        <v>236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146</v>
      </c>
      <c r="AU129" s="15" t="s">
        <v>75</v>
      </c>
    </row>
    <row r="130" s="2" customFormat="1">
      <c r="A130" s="36"/>
      <c r="B130" s="37"/>
      <c r="C130" s="38"/>
      <c r="D130" s="201" t="s">
        <v>148</v>
      </c>
      <c r="E130" s="38"/>
      <c r="F130" s="202" t="s">
        <v>237</v>
      </c>
      <c r="G130" s="38"/>
      <c r="H130" s="38"/>
      <c r="I130" s="198"/>
      <c r="J130" s="38"/>
      <c r="K130" s="38"/>
      <c r="L130" s="42"/>
      <c r="M130" s="199"/>
      <c r="N130" s="20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148</v>
      </c>
      <c r="AU130" s="15" t="s">
        <v>75</v>
      </c>
    </row>
    <row r="131" s="10" customFormat="1">
      <c r="A131" s="10"/>
      <c r="B131" s="203"/>
      <c r="C131" s="204"/>
      <c r="D131" s="196" t="s">
        <v>172</v>
      </c>
      <c r="E131" s="205" t="s">
        <v>28</v>
      </c>
      <c r="F131" s="206" t="s">
        <v>238</v>
      </c>
      <c r="G131" s="204"/>
      <c r="H131" s="207">
        <v>400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3" t="s">
        <v>172</v>
      </c>
      <c r="AU131" s="213" t="s">
        <v>75</v>
      </c>
      <c r="AV131" s="10" t="s">
        <v>84</v>
      </c>
      <c r="AW131" s="10" t="s">
        <v>36</v>
      </c>
      <c r="AX131" s="10" t="s">
        <v>82</v>
      </c>
      <c r="AY131" s="213" t="s">
        <v>144</v>
      </c>
    </row>
    <row r="132" s="2" customFormat="1" ht="21.75" customHeight="1">
      <c r="A132" s="36"/>
      <c r="B132" s="37"/>
      <c r="C132" s="214" t="s">
        <v>239</v>
      </c>
      <c r="D132" s="214" t="s">
        <v>175</v>
      </c>
      <c r="E132" s="215" t="s">
        <v>240</v>
      </c>
      <c r="F132" s="216" t="s">
        <v>241</v>
      </c>
      <c r="G132" s="217" t="s">
        <v>198</v>
      </c>
      <c r="H132" s="218">
        <v>70</v>
      </c>
      <c r="I132" s="219"/>
      <c r="J132" s="220">
        <f>ROUND(I132*H132,2)</f>
        <v>0</v>
      </c>
      <c r="K132" s="216" t="s">
        <v>28</v>
      </c>
      <c r="L132" s="221"/>
      <c r="M132" s="222" t="s">
        <v>28</v>
      </c>
      <c r="N132" s="223" t="s">
        <v>46</v>
      </c>
      <c r="O132" s="82"/>
      <c r="P132" s="192">
        <f>O132*H132</f>
        <v>0</v>
      </c>
      <c r="Q132" s="192">
        <v>0.0015</v>
      </c>
      <c r="R132" s="192">
        <f>Q132*H132</f>
        <v>0.105</v>
      </c>
      <c r="S132" s="192">
        <v>0</v>
      </c>
      <c r="T132" s="19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4" t="s">
        <v>179</v>
      </c>
      <c r="AT132" s="194" t="s">
        <v>175</v>
      </c>
      <c r="AU132" s="194" t="s">
        <v>75</v>
      </c>
      <c r="AY132" s="15" t="s">
        <v>144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5" t="s">
        <v>82</v>
      </c>
      <c r="BK132" s="195">
        <f>ROUND(I132*H132,2)</f>
        <v>0</v>
      </c>
      <c r="BL132" s="15" t="s">
        <v>143</v>
      </c>
      <c r="BM132" s="194" t="s">
        <v>242</v>
      </c>
    </row>
    <row r="133" s="2" customFormat="1">
      <c r="A133" s="36"/>
      <c r="B133" s="37"/>
      <c r="C133" s="38"/>
      <c r="D133" s="196" t="s">
        <v>146</v>
      </c>
      <c r="E133" s="38"/>
      <c r="F133" s="197" t="s">
        <v>241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146</v>
      </c>
      <c r="AU133" s="15" t="s">
        <v>75</v>
      </c>
    </row>
    <row r="134" s="2" customFormat="1" ht="16.5" customHeight="1">
      <c r="A134" s="36"/>
      <c r="B134" s="37"/>
      <c r="C134" s="214" t="s">
        <v>243</v>
      </c>
      <c r="D134" s="214" t="s">
        <v>175</v>
      </c>
      <c r="E134" s="215" t="s">
        <v>244</v>
      </c>
      <c r="F134" s="216" t="s">
        <v>245</v>
      </c>
      <c r="G134" s="217" t="s">
        <v>198</v>
      </c>
      <c r="H134" s="218">
        <v>70</v>
      </c>
      <c r="I134" s="219"/>
      <c r="J134" s="220">
        <f>ROUND(I134*H134,2)</f>
        <v>0</v>
      </c>
      <c r="K134" s="216" t="s">
        <v>28</v>
      </c>
      <c r="L134" s="221"/>
      <c r="M134" s="222" t="s">
        <v>28</v>
      </c>
      <c r="N134" s="223" t="s">
        <v>46</v>
      </c>
      <c r="O134" s="82"/>
      <c r="P134" s="192">
        <f>O134*H134</f>
        <v>0</v>
      </c>
      <c r="Q134" s="192">
        <v>0.0015</v>
      </c>
      <c r="R134" s="192">
        <f>Q134*H134</f>
        <v>0.105</v>
      </c>
      <c r="S134" s="192">
        <v>0</v>
      </c>
      <c r="T134" s="19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4" t="s">
        <v>179</v>
      </c>
      <c r="AT134" s="194" t="s">
        <v>175</v>
      </c>
      <c r="AU134" s="194" t="s">
        <v>75</v>
      </c>
      <c r="AY134" s="15" t="s">
        <v>144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5" t="s">
        <v>82</v>
      </c>
      <c r="BK134" s="195">
        <f>ROUND(I134*H134,2)</f>
        <v>0</v>
      </c>
      <c r="BL134" s="15" t="s">
        <v>143</v>
      </c>
      <c r="BM134" s="194" t="s">
        <v>246</v>
      </c>
    </row>
    <row r="135" s="2" customFormat="1">
      <c r="A135" s="36"/>
      <c r="B135" s="37"/>
      <c r="C135" s="38"/>
      <c r="D135" s="196" t="s">
        <v>146</v>
      </c>
      <c r="E135" s="38"/>
      <c r="F135" s="197" t="s">
        <v>245</v>
      </c>
      <c r="G135" s="38"/>
      <c r="H135" s="38"/>
      <c r="I135" s="198"/>
      <c r="J135" s="38"/>
      <c r="K135" s="38"/>
      <c r="L135" s="42"/>
      <c r="M135" s="199"/>
      <c r="N135" s="200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146</v>
      </c>
      <c r="AU135" s="15" t="s">
        <v>75</v>
      </c>
    </row>
    <row r="136" s="2" customFormat="1" ht="16.5" customHeight="1">
      <c r="A136" s="36"/>
      <c r="B136" s="37"/>
      <c r="C136" s="214" t="s">
        <v>247</v>
      </c>
      <c r="D136" s="214" t="s">
        <v>175</v>
      </c>
      <c r="E136" s="215" t="s">
        <v>248</v>
      </c>
      <c r="F136" s="216" t="s">
        <v>249</v>
      </c>
      <c r="G136" s="217" t="s">
        <v>198</v>
      </c>
      <c r="H136" s="218">
        <v>60</v>
      </c>
      <c r="I136" s="219"/>
      <c r="J136" s="220">
        <f>ROUND(I136*H136,2)</f>
        <v>0</v>
      </c>
      <c r="K136" s="216" t="s">
        <v>28</v>
      </c>
      <c r="L136" s="221"/>
      <c r="M136" s="222" t="s">
        <v>28</v>
      </c>
      <c r="N136" s="223" t="s">
        <v>46</v>
      </c>
      <c r="O136" s="82"/>
      <c r="P136" s="192">
        <f>O136*H136</f>
        <v>0</v>
      </c>
      <c r="Q136" s="192">
        <v>0.0015</v>
      </c>
      <c r="R136" s="192">
        <f>Q136*H136</f>
        <v>0.089999999999999997</v>
      </c>
      <c r="S136" s="192">
        <v>0</v>
      </c>
      <c r="T136" s="19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4" t="s">
        <v>179</v>
      </c>
      <c r="AT136" s="194" t="s">
        <v>175</v>
      </c>
      <c r="AU136" s="194" t="s">
        <v>75</v>
      </c>
      <c r="AY136" s="15" t="s">
        <v>144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5" t="s">
        <v>82</v>
      </c>
      <c r="BK136" s="195">
        <f>ROUND(I136*H136,2)</f>
        <v>0</v>
      </c>
      <c r="BL136" s="15" t="s">
        <v>143</v>
      </c>
      <c r="BM136" s="194" t="s">
        <v>250</v>
      </c>
    </row>
    <row r="137" s="2" customFormat="1">
      <c r="A137" s="36"/>
      <c r="B137" s="37"/>
      <c r="C137" s="38"/>
      <c r="D137" s="196" t="s">
        <v>146</v>
      </c>
      <c r="E137" s="38"/>
      <c r="F137" s="197" t="s">
        <v>249</v>
      </c>
      <c r="G137" s="38"/>
      <c r="H137" s="38"/>
      <c r="I137" s="198"/>
      <c r="J137" s="38"/>
      <c r="K137" s="38"/>
      <c r="L137" s="42"/>
      <c r="M137" s="199"/>
      <c r="N137" s="200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146</v>
      </c>
      <c r="AU137" s="15" t="s">
        <v>75</v>
      </c>
    </row>
    <row r="138" s="2" customFormat="1" ht="16.5" customHeight="1">
      <c r="A138" s="36"/>
      <c r="B138" s="37"/>
      <c r="C138" s="214" t="s">
        <v>251</v>
      </c>
      <c r="D138" s="214" t="s">
        <v>175</v>
      </c>
      <c r="E138" s="215" t="s">
        <v>252</v>
      </c>
      <c r="F138" s="216" t="s">
        <v>253</v>
      </c>
      <c r="G138" s="217" t="s">
        <v>198</v>
      </c>
      <c r="H138" s="218">
        <v>50</v>
      </c>
      <c r="I138" s="219"/>
      <c r="J138" s="220">
        <f>ROUND(I138*H138,2)</f>
        <v>0</v>
      </c>
      <c r="K138" s="216" t="s">
        <v>28</v>
      </c>
      <c r="L138" s="221"/>
      <c r="M138" s="222" t="s">
        <v>28</v>
      </c>
      <c r="N138" s="223" t="s">
        <v>46</v>
      </c>
      <c r="O138" s="82"/>
      <c r="P138" s="192">
        <f>O138*H138</f>
        <v>0</v>
      </c>
      <c r="Q138" s="192">
        <v>0.0015</v>
      </c>
      <c r="R138" s="192">
        <f>Q138*H138</f>
        <v>0.074999999999999997</v>
      </c>
      <c r="S138" s="192">
        <v>0</v>
      </c>
      <c r="T138" s="19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4" t="s">
        <v>179</v>
      </c>
      <c r="AT138" s="194" t="s">
        <v>175</v>
      </c>
      <c r="AU138" s="194" t="s">
        <v>75</v>
      </c>
      <c r="AY138" s="15" t="s">
        <v>144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5" t="s">
        <v>82</v>
      </c>
      <c r="BK138" s="195">
        <f>ROUND(I138*H138,2)</f>
        <v>0</v>
      </c>
      <c r="BL138" s="15" t="s">
        <v>143</v>
      </c>
      <c r="BM138" s="194" t="s">
        <v>254</v>
      </c>
    </row>
    <row r="139" s="2" customFormat="1">
      <c r="A139" s="36"/>
      <c r="B139" s="37"/>
      <c r="C139" s="38"/>
      <c r="D139" s="196" t="s">
        <v>146</v>
      </c>
      <c r="E139" s="38"/>
      <c r="F139" s="197" t="s">
        <v>253</v>
      </c>
      <c r="G139" s="38"/>
      <c r="H139" s="38"/>
      <c r="I139" s="198"/>
      <c r="J139" s="38"/>
      <c r="K139" s="38"/>
      <c r="L139" s="42"/>
      <c r="M139" s="199"/>
      <c r="N139" s="200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146</v>
      </c>
      <c r="AU139" s="15" t="s">
        <v>75</v>
      </c>
    </row>
    <row r="140" s="2" customFormat="1" ht="21.75" customHeight="1">
      <c r="A140" s="36"/>
      <c r="B140" s="37"/>
      <c r="C140" s="214" t="s">
        <v>255</v>
      </c>
      <c r="D140" s="214" t="s">
        <v>175</v>
      </c>
      <c r="E140" s="215" t="s">
        <v>256</v>
      </c>
      <c r="F140" s="216" t="s">
        <v>257</v>
      </c>
      <c r="G140" s="217" t="s">
        <v>198</v>
      </c>
      <c r="H140" s="218">
        <v>60</v>
      </c>
      <c r="I140" s="219"/>
      <c r="J140" s="220">
        <f>ROUND(I140*H140,2)</f>
        <v>0</v>
      </c>
      <c r="K140" s="216" t="s">
        <v>28</v>
      </c>
      <c r="L140" s="221"/>
      <c r="M140" s="222" t="s">
        <v>28</v>
      </c>
      <c r="N140" s="223" t="s">
        <v>46</v>
      </c>
      <c r="O140" s="82"/>
      <c r="P140" s="192">
        <f>O140*H140</f>
        <v>0</v>
      </c>
      <c r="Q140" s="192">
        <v>0.0015</v>
      </c>
      <c r="R140" s="192">
        <f>Q140*H140</f>
        <v>0.089999999999999997</v>
      </c>
      <c r="S140" s="192">
        <v>0</v>
      </c>
      <c r="T140" s="193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4" t="s">
        <v>179</v>
      </c>
      <c r="AT140" s="194" t="s">
        <v>175</v>
      </c>
      <c r="AU140" s="194" t="s">
        <v>75</v>
      </c>
      <c r="AY140" s="15" t="s">
        <v>144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5" t="s">
        <v>82</v>
      </c>
      <c r="BK140" s="195">
        <f>ROUND(I140*H140,2)</f>
        <v>0</v>
      </c>
      <c r="BL140" s="15" t="s">
        <v>143</v>
      </c>
      <c r="BM140" s="194" t="s">
        <v>258</v>
      </c>
    </row>
    <row r="141" s="2" customFormat="1">
      <c r="A141" s="36"/>
      <c r="B141" s="37"/>
      <c r="C141" s="38"/>
      <c r="D141" s="196" t="s">
        <v>146</v>
      </c>
      <c r="E141" s="38"/>
      <c r="F141" s="197" t="s">
        <v>257</v>
      </c>
      <c r="G141" s="38"/>
      <c r="H141" s="38"/>
      <c r="I141" s="198"/>
      <c r="J141" s="38"/>
      <c r="K141" s="38"/>
      <c r="L141" s="42"/>
      <c r="M141" s="199"/>
      <c r="N141" s="200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146</v>
      </c>
      <c r="AU141" s="15" t="s">
        <v>75</v>
      </c>
    </row>
    <row r="142" s="2" customFormat="1" ht="16.5" customHeight="1">
      <c r="A142" s="36"/>
      <c r="B142" s="37"/>
      <c r="C142" s="214" t="s">
        <v>7</v>
      </c>
      <c r="D142" s="214" t="s">
        <v>175</v>
      </c>
      <c r="E142" s="215" t="s">
        <v>259</v>
      </c>
      <c r="F142" s="216" t="s">
        <v>260</v>
      </c>
      <c r="G142" s="217" t="s">
        <v>198</v>
      </c>
      <c r="H142" s="218">
        <v>40</v>
      </c>
      <c r="I142" s="219"/>
      <c r="J142" s="220">
        <f>ROUND(I142*H142,2)</f>
        <v>0</v>
      </c>
      <c r="K142" s="216" t="s">
        <v>28</v>
      </c>
      <c r="L142" s="221"/>
      <c r="M142" s="222" t="s">
        <v>28</v>
      </c>
      <c r="N142" s="223" t="s">
        <v>46</v>
      </c>
      <c r="O142" s="82"/>
      <c r="P142" s="192">
        <f>O142*H142</f>
        <v>0</v>
      </c>
      <c r="Q142" s="192">
        <v>0.0015</v>
      </c>
      <c r="R142" s="192">
        <f>Q142*H142</f>
        <v>0.059999999999999998</v>
      </c>
      <c r="S142" s="192">
        <v>0</v>
      </c>
      <c r="T142" s="193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4" t="s">
        <v>179</v>
      </c>
      <c r="AT142" s="194" t="s">
        <v>175</v>
      </c>
      <c r="AU142" s="194" t="s">
        <v>75</v>
      </c>
      <c r="AY142" s="15" t="s">
        <v>144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5" t="s">
        <v>82</v>
      </c>
      <c r="BK142" s="195">
        <f>ROUND(I142*H142,2)</f>
        <v>0</v>
      </c>
      <c r="BL142" s="15" t="s">
        <v>143</v>
      </c>
      <c r="BM142" s="194" t="s">
        <v>261</v>
      </c>
    </row>
    <row r="143" s="2" customFormat="1">
      <c r="A143" s="36"/>
      <c r="B143" s="37"/>
      <c r="C143" s="38"/>
      <c r="D143" s="196" t="s">
        <v>146</v>
      </c>
      <c r="E143" s="38"/>
      <c r="F143" s="197" t="s">
        <v>260</v>
      </c>
      <c r="G143" s="38"/>
      <c r="H143" s="38"/>
      <c r="I143" s="198"/>
      <c r="J143" s="38"/>
      <c r="K143" s="38"/>
      <c r="L143" s="42"/>
      <c r="M143" s="199"/>
      <c r="N143" s="200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146</v>
      </c>
      <c r="AU143" s="15" t="s">
        <v>75</v>
      </c>
    </row>
    <row r="144" s="2" customFormat="1" ht="21.75" customHeight="1">
      <c r="A144" s="36"/>
      <c r="B144" s="37"/>
      <c r="C144" s="214" t="s">
        <v>262</v>
      </c>
      <c r="D144" s="214" t="s">
        <v>175</v>
      </c>
      <c r="E144" s="215" t="s">
        <v>263</v>
      </c>
      <c r="F144" s="216" t="s">
        <v>264</v>
      </c>
      <c r="G144" s="217" t="s">
        <v>198</v>
      </c>
      <c r="H144" s="218">
        <v>30</v>
      </c>
      <c r="I144" s="219"/>
      <c r="J144" s="220">
        <f>ROUND(I144*H144,2)</f>
        <v>0</v>
      </c>
      <c r="K144" s="216" t="s">
        <v>28</v>
      </c>
      <c r="L144" s="221"/>
      <c r="M144" s="222" t="s">
        <v>28</v>
      </c>
      <c r="N144" s="223" t="s">
        <v>46</v>
      </c>
      <c r="O144" s="82"/>
      <c r="P144" s="192">
        <f>O144*H144</f>
        <v>0</v>
      </c>
      <c r="Q144" s="192">
        <v>0.0015</v>
      </c>
      <c r="R144" s="192">
        <f>Q144*H144</f>
        <v>0.044999999999999998</v>
      </c>
      <c r="S144" s="192">
        <v>0</v>
      </c>
      <c r="T144" s="19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4" t="s">
        <v>179</v>
      </c>
      <c r="AT144" s="194" t="s">
        <v>175</v>
      </c>
      <c r="AU144" s="194" t="s">
        <v>75</v>
      </c>
      <c r="AY144" s="15" t="s">
        <v>144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5" t="s">
        <v>82</v>
      </c>
      <c r="BK144" s="195">
        <f>ROUND(I144*H144,2)</f>
        <v>0</v>
      </c>
      <c r="BL144" s="15" t="s">
        <v>143</v>
      </c>
      <c r="BM144" s="194" t="s">
        <v>265</v>
      </c>
    </row>
    <row r="145" s="2" customFormat="1">
      <c r="A145" s="36"/>
      <c r="B145" s="37"/>
      <c r="C145" s="38"/>
      <c r="D145" s="196" t="s">
        <v>146</v>
      </c>
      <c r="E145" s="38"/>
      <c r="F145" s="197" t="s">
        <v>264</v>
      </c>
      <c r="G145" s="38"/>
      <c r="H145" s="38"/>
      <c r="I145" s="198"/>
      <c r="J145" s="38"/>
      <c r="K145" s="38"/>
      <c r="L145" s="42"/>
      <c r="M145" s="199"/>
      <c r="N145" s="200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146</v>
      </c>
      <c r="AU145" s="15" t="s">
        <v>75</v>
      </c>
    </row>
    <row r="146" s="2" customFormat="1" ht="24.15" customHeight="1">
      <c r="A146" s="36"/>
      <c r="B146" s="37"/>
      <c r="C146" s="214" t="s">
        <v>266</v>
      </c>
      <c r="D146" s="214" t="s">
        <v>175</v>
      </c>
      <c r="E146" s="215" t="s">
        <v>267</v>
      </c>
      <c r="F146" s="216" t="s">
        <v>268</v>
      </c>
      <c r="G146" s="217" t="s">
        <v>198</v>
      </c>
      <c r="H146" s="218">
        <v>20</v>
      </c>
      <c r="I146" s="219"/>
      <c r="J146" s="220">
        <f>ROUND(I146*H146,2)</f>
        <v>0</v>
      </c>
      <c r="K146" s="216" t="s">
        <v>28</v>
      </c>
      <c r="L146" s="221"/>
      <c r="M146" s="222" t="s">
        <v>28</v>
      </c>
      <c r="N146" s="223" t="s">
        <v>46</v>
      </c>
      <c r="O146" s="82"/>
      <c r="P146" s="192">
        <f>O146*H146</f>
        <v>0</v>
      </c>
      <c r="Q146" s="192">
        <v>0.0015</v>
      </c>
      <c r="R146" s="192">
        <f>Q146*H146</f>
        <v>0.029999999999999999</v>
      </c>
      <c r="S146" s="192">
        <v>0</v>
      </c>
      <c r="T146" s="19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4" t="s">
        <v>179</v>
      </c>
      <c r="AT146" s="194" t="s">
        <v>175</v>
      </c>
      <c r="AU146" s="194" t="s">
        <v>75</v>
      </c>
      <c r="AY146" s="15" t="s">
        <v>144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5" t="s">
        <v>82</v>
      </c>
      <c r="BK146" s="195">
        <f>ROUND(I146*H146,2)</f>
        <v>0</v>
      </c>
      <c r="BL146" s="15" t="s">
        <v>143</v>
      </c>
      <c r="BM146" s="194" t="s">
        <v>269</v>
      </c>
    </row>
    <row r="147" s="2" customFormat="1">
      <c r="A147" s="36"/>
      <c r="B147" s="37"/>
      <c r="C147" s="38"/>
      <c r="D147" s="196" t="s">
        <v>146</v>
      </c>
      <c r="E147" s="38"/>
      <c r="F147" s="197" t="s">
        <v>268</v>
      </c>
      <c r="G147" s="38"/>
      <c r="H147" s="38"/>
      <c r="I147" s="198"/>
      <c r="J147" s="38"/>
      <c r="K147" s="38"/>
      <c r="L147" s="42"/>
      <c r="M147" s="199"/>
      <c r="N147" s="200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146</v>
      </c>
      <c r="AU147" s="15" t="s">
        <v>75</v>
      </c>
    </row>
    <row r="148" s="2" customFormat="1" ht="16.5" customHeight="1">
      <c r="A148" s="36"/>
      <c r="B148" s="37"/>
      <c r="C148" s="214" t="s">
        <v>270</v>
      </c>
      <c r="D148" s="214" t="s">
        <v>175</v>
      </c>
      <c r="E148" s="215" t="s">
        <v>271</v>
      </c>
      <c r="F148" s="216" t="s">
        <v>272</v>
      </c>
      <c r="G148" s="217" t="s">
        <v>198</v>
      </c>
      <c r="H148" s="218">
        <v>240</v>
      </c>
      <c r="I148" s="219"/>
      <c r="J148" s="220">
        <f>ROUND(I148*H148,2)</f>
        <v>0</v>
      </c>
      <c r="K148" s="216" t="s">
        <v>28</v>
      </c>
      <c r="L148" s="221"/>
      <c r="M148" s="222" t="s">
        <v>28</v>
      </c>
      <c r="N148" s="223" t="s">
        <v>46</v>
      </c>
      <c r="O148" s="82"/>
      <c r="P148" s="192">
        <f>O148*H148</f>
        <v>0</v>
      </c>
      <c r="Q148" s="192">
        <v>0.0011999999999999999</v>
      </c>
      <c r="R148" s="192">
        <f>Q148*H148</f>
        <v>0.28799999999999998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179</v>
      </c>
      <c r="AT148" s="194" t="s">
        <v>175</v>
      </c>
      <c r="AU148" s="194" t="s">
        <v>75</v>
      </c>
      <c r="AY148" s="15" t="s">
        <v>144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5" t="s">
        <v>82</v>
      </c>
      <c r="BK148" s="195">
        <f>ROUND(I148*H148,2)</f>
        <v>0</v>
      </c>
      <c r="BL148" s="15" t="s">
        <v>143</v>
      </c>
      <c r="BM148" s="194" t="s">
        <v>273</v>
      </c>
    </row>
    <row r="149" s="2" customFormat="1">
      <c r="A149" s="36"/>
      <c r="B149" s="37"/>
      <c r="C149" s="38"/>
      <c r="D149" s="196" t="s">
        <v>146</v>
      </c>
      <c r="E149" s="38"/>
      <c r="F149" s="197" t="s">
        <v>272</v>
      </c>
      <c r="G149" s="38"/>
      <c r="H149" s="38"/>
      <c r="I149" s="198"/>
      <c r="J149" s="38"/>
      <c r="K149" s="38"/>
      <c r="L149" s="42"/>
      <c r="M149" s="199"/>
      <c r="N149" s="200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146</v>
      </c>
      <c r="AU149" s="15" t="s">
        <v>75</v>
      </c>
    </row>
    <row r="150" s="2" customFormat="1" ht="21.75" customHeight="1">
      <c r="A150" s="36"/>
      <c r="B150" s="37"/>
      <c r="C150" s="214" t="s">
        <v>274</v>
      </c>
      <c r="D150" s="214" t="s">
        <v>175</v>
      </c>
      <c r="E150" s="215" t="s">
        <v>275</v>
      </c>
      <c r="F150" s="216" t="s">
        <v>276</v>
      </c>
      <c r="G150" s="217" t="s">
        <v>198</v>
      </c>
      <c r="H150" s="218">
        <v>160</v>
      </c>
      <c r="I150" s="219"/>
      <c r="J150" s="220">
        <f>ROUND(I150*H150,2)</f>
        <v>0</v>
      </c>
      <c r="K150" s="216" t="s">
        <v>28</v>
      </c>
      <c r="L150" s="221"/>
      <c r="M150" s="222" t="s">
        <v>28</v>
      </c>
      <c r="N150" s="223" t="s">
        <v>46</v>
      </c>
      <c r="O150" s="82"/>
      <c r="P150" s="192">
        <f>O150*H150</f>
        <v>0</v>
      </c>
      <c r="Q150" s="192">
        <v>0.0011999999999999999</v>
      </c>
      <c r="R150" s="192">
        <f>Q150*H150</f>
        <v>0.19199999999999998</v>
      </c>
      <c r="S150" s="192">
        <v>0</v>
      </c>
      <c r="T150" s="19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4" t="s">
        <v>179</v>
      </c>
      <c r="AT150" s="194" t="s">
        <v>175</v>
      </c>
      <c r="AU150" s="194" t="s">
        <v>75</v>
      </c>
      <c r="AY150" s="15" t="s">
        <v>144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5" t="s">
        <v>82</v>
      </c>
      <c r="BK150" s="195">
        <f>ROUND(I150*H150,2)</f>
        <v>0</v>
      </c>
      <c r="BL150" s="15" t="s">
        <v>143</v>
      </c>
      <c r="BM150" s="194" t="s">
        <v>277</v>
      </c>
    </row>
    <row r="151" s="2" customFormat="1">
      <c r="A151" s="36"/>
      <c r="B151" s="37"/>
      <c r="C151" s="38"/>
      <c r="D151" s="196" t="s">
        <v>146</v>
      </c>
      <c r="E151" s="38"/>
      <c r="F151" s="197" t="s">
        <v>276</v>
      </c>
      <c r="G151" s="38"/>
      <c r="H151" s="38"/>
      <c r="I151" s="198"/>
      <c r="J151" s="38"/>
      <c r="K151" s="38"/>
      <c r="L151" s="42"/>
      <c r="M151" s="199"/>
      <c r="N151" s="200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146</v>
      </c>
      <c r="AU151" s="15" t="s">
        <v>75</v>
      </c>
    </row>
    <row r="152" s="2" customFormat="1" ht="21.75" customHeight="1">
      <c r="A152" s="36"/>
      <c r="B152" s="37"/>
      <c r="C152" s="214" t="s">
        <v>278</v>
      </c>
      <c r="D152" s="214" t="s">
        <v>175</v>
      </c>
      <c r="E152" s="215" t="s">
        <v>279</v>
      </c>
      <c r="F152" s="216" t="s">
        <v>280</v>
      </c>
      <c r="G152" s="217" t="s">
        <v>198</v>
      </c>
      <c r="H152" s="218">
        <v>520</v>
      </c>
      <c r="I152" s="219"/>
      <c r="J152" s="220">
        <f>ROUND(I152*H152,2)</f>
        <v>0</v>
      </c>
      <c r="K152" s="216" t="s">
        <v>28</v>
      </c>
      <c r="L152" s="221"/>
      <c r="M152" s="222" t="s">
        <v>28</v>
      </c>
      <c r="N152" s="223" t="s">
        <v>46</v>
      </c>
      <c r="O152" s="82"/>
      <c r="P152" s="192">
        <f>O152*H152</f>
        <v>0</v>
      </c>
      <c r="Q152" s="192">
        <v>0.0011999999999999999</v>
      </c>
      <c r="R152" s="192">
        <f>Q152*H152</f>
        <v>0.624</v>
      </c>
      <c r="S152" s="192">
        <v>0</v>
      </c>
      <c r="T152" s="19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4" t="s">
        <v>179</v>
      </c>
      <c r="AT152" s="194" t="s">
        <v>175</v>
      </c>
      <c r="AU152" s="194" t="s">
        <v>75</v>
      </c>
      <c r="AY152" s="15" t="s">
        <v>144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5" t="s">
        <v>82</v>
      </c>
      <c r="BK152" s="195">
        <f>ROUND(I152*H152,2)</f>
        <v>0</v>
      </c>
      <c r="BL152" s="15" t="s">
        <v>143</v>
      </c>
      <c r="BM152" s="194" t="s">
        <v>281</v>
      </c>
    </row>
    <row r="153" s="2" customFormat="1">
      <c r="A153" s="36"/>
      <c r="B153" s="37"/>
      <c r="C153" s="38"/>
      <c r="D153" s="196" t="s">
        <v>146</v>
      </c>
      <c r="E153" s="38"/>
      <c r="F153" s="197" t="s">
        <v>280</v>
      </c>
      <c r="G153" s="38"/>
      <c r="H153" s="38"/>
      <c r="I153" s="198"/>
      <c r="J153" s="38"/>
      <c r="K153" s="38"/>
      <c r="L153" s="42"/>
      <c r="M153" s="199"/>
      <c r="N153" s="200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146</v>
      </c>
      <c r="AU153" s="15" t="s">
        <v>75</v>
      </c>
    </row>
    <row r="154" s="2" customFormat="1" ht="16.5" customHeight="1">
      <c r="A154" s="36"/>
      <c r="B154" s="37"/>
      <c r="C154" s="214" t="s">
        <v>282</v>
      </c>
      <c r="D154" s="214" t="s">
        <v>175</v>
      </c>
      <c r="E154" s="215" t="s">
        <v>283</v>
      </c>
      <c r="F154" s="216" t="s">
        <v>284</v>
      </c>
      <c r="G154" s="217" t="s">
        <v>198</v>
      </c>
      <c r="H154" s="218">
        <v>400</v>
      </c>
      <c r="I154" s="219"/>
      <c r="J154" s="220">
        <f>ROUND(I154*H154,2)</f>
        <v>0</v>
      </c>
      <c r="K154" s="216" t="s">
        <v>28</v>
      </c>
      <c r="L154" s="221"/>
      <c r="M154" s="222" t="s">
        <v>28</v>
      </c>
      <c r="N154" s="223" t="s">
        <v>46</v>
      </c>
      <c r="O154" s="82"/>
      <c r="P154" s="192">
        <f>O154*H154</f>
        <v>0</v>
      </c>
      <c r="Q154" s="192">
        <v>0.0011999999999999999</v>
      </c>
      <c r="R154" s="192">
        <f>Q154*H154</f>
        <v>0.47999999999999998</v>
      </c>
      <c r="S154" s="192">
        <v>0</v>
      </c>
      <c r="T154" s="19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4" t="s">
        <v>179</v>
      </c>
      <c r="AT154" s="194" t="s">
        <v>175</v>
      </c>
      <c r="AU154" s="194" t="s">
        <v>75</v>
      </c>
      <c r="AY154" s="15" t="s">
        <v>144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5" t="s">
        <v>82</v>
      </c>
      <c r="BK154" s="195">
        <f>ROUND(I154*H154,2)</f>
        <v>0</v>
      </c>
      <c r="BL154" s="15" t="s">
        <v>143</v>
      </c>
      <c r="BM154" s="194" t="s">
        <v>285</v>
      </c>
    </row>
    <row r="155" s="2" customFormat="1">
      <c r="A155" s="36"/>
      <c r="B155" s="37"/>
      <c r="C155" s="38"/>
      <c r="D155" s="196" t="s">
        <v>146</v>
      </c>
      <c r="E155" s="38"/>
      <c r="F155" s="197" t="s">
        <v>284</v>
      </c>
      <c r="G155" s="38"/>
      <c r="H155" s="38"/>
      <c r="I155" s="198"/>
      <c r="J155" s="38"/>
      <c r="K155" s="38"/>
      <c r="L155" s="42"/>
      <c r="M155" s="199"/>
      <c r="N155" s="200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146</v>
      </c>
      <c r="AU155" s="15" t="s">
        <v>75</v>
      </c>
    </row>
    <row r="156" s="2" customFormat="1" ht="16.5" customHeight="1">
      <c r="A156" s="36"/>
      <c r="B156" s="37"/>
      <c r="C156" s="214" t="s">
        <v>286</v>
      </c>
      <c r="D156" s="214" t="s">
        <v>175</v>
      </c>
      <c r="E156" s="215" t="s">
        <v>287</v>
      </c>
      <c r="F156" s="216" t="s">
        <v>288</v>
      </c>
      <c r="G156" s="217" t="s">
        <v>198</v>
      </c>
      <c r="H156" s="218">
        <v>280</v>
      </c>
      <c r="I156" s="219"/>
      <c r="J156" s="220">
        <f>ROUND(I156*H156,2)</f>
        <v>0</v>
      </c>
      <c r="K156" s="216" t="s">
        <v>28</v>
      </c>
      <c r="L156" s="221"/>
      <c r="M156" s="222" t="s">
        <v>28</v>
      </c>
      <c r="N156" s="223" t="s">
        <v>46</v>
      </c>
      <c r="O156" s="82"/>
      <c r="P156" s="192">
        <f>O156*H156</f>
        <v>0</v>
      </c>
      <c r="Q156" s="192">
        <v>0.0011999999999999999</v>
      </c>
      <c r="R156" s="192">
        <f>Q156*H156</f>
        <v>0.33599999999999997</v>
      </c>
      <c r="S156" s="192">
        <v>0</v>
      </c>
      <c r="T156" s="19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4" t="s">
        <v>179</v>
      </c>
      <c r="AT156" s="194" t="s">
        <v>175</v>
      </c>
      <c r="AU156" s="194" t="s">
        <v>75</v>
      </c>
      <c r="AY156" s="15" t="s">
        <v>144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5" t="s">
        <v>82</v>
      </c>
      <c r="BK156" s="195">
        <f>ROUND(I156*H156,2)</f>
        <v>0</v>
      </c>
      <c r="BL156" s="15" t="s">
        <v>143</v>
      </c>
      <c r="BM156" s="194" t="s">
        <v>289</v>
      </c>
    </row>
    <row r="157" s="2" customFormat="1">
      <c r="A157" s="36"/>
      <c r="B157" s="37"/>
      <c r="C157" s="38"/>
      <c r="D157" s="196" t="s">
        <v>146</v>
      </c>
      <c r="E157" s="38"/>
      <c r="F157" s="197" t="s">
        <v>288</v>
      </c>
      <c r="G157" s="38"/>
      <c r="H157" s="38"/>
      <c r="I157" s="198"/>
      <c r="J157" s="38"/>
      <c r="K157" s="38"/>
      <c r="L157" s="42"/>
      <c r="M157" s="199"/>
      <c r="N157" s="200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146</v>
      </c>
      <c r="AU157" s="15" t="s">
        <v>75</v>
      </c>
    </row>
    <row r="158" s="2" customFormat="1" ht="21.75" customHeight="1">
      <c r="A158" s="36"/>
      <c r="B158" s="37"/>
      <c r="C158" s="214" t="s">
        <v>290</v>
      </c>
      <c r="D158" s="214" t="s">
        <v>175</v>
      </c>
      <c r="E158" s="215" t="s">
        <v>291</v>
      </c>
      <c r="F158" s="216" t="s">
        <v>292</v>
      </c>
      <c r="G158" s="217" t="s">
        <v>198</v>
      </c>
      <c r="H158" s="218">
        <v>140</v>
      </c>
      <c r="I158" s="219"/>
      <c r="J158" s="220">
        <f>ROUND(I158*H158,2)</f>
        <v>0</v>
      </c>
      <c r="K158" s="216" t="s">
        <v>28</v>
      </c>
      <c r="L158" s="221"/>
      <c r="M158" s="222" t="s">
        <v>28</v>
      </c>
      <c r="N158" s="223" t="s">
        <v>46</v>
      </c>
      <c r="O158" s="82"/>
      <c r="P158" s="192">
        <f>O158*H158</f>
        <v>0</v>
      </c>
      <c r="Q158" s="192">
        <v>0.0011999999999999999</v>
      </c>
      <c r="R158" s="192">
        <f>Q158*H158</f>
        <v>0.16799999999999998</v>
      </c>
      <c r="S158" s="192">
        <v>0</v>
      </c>
      <c r="T158" s="19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4" t="s">
        <v>179</v>
      </c>
      <c r="AT158" s="194" t="s">
        <v>175</v>
      </c>
      <c r="AU158" s="194" t="s">
        <v>75</v>
      </c>
      <c r="AY158" s="15" t="s">
        <v>144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5" t="s">
        <v>82</v>
      </c>
      <c r="BK158" s="195">
        <f>ROUND(I158*H158,2)</f>
        <v>0</v>
      </c>
      <c r="BL158" s="15" t="s">
        <v>143</v>
      </c>
      <c r="BM158" s="194" t="s">
        <v>293</v>
      </c>
    </row>
    <row r="159" s="2" customFormat="1">
      <c r="A159" s="36"/>
      <c r="B159" s="37"/>
      <c r="C159" s="38"/>
      <c r="D159" s="196" t="s">
        <v>146</v>
      </c>
      <c r="E159" s="38"/>
      <c r="F159" s="197" t="s">
        <v>292</v>
      </c>
      <c r="G159" s="38"/>
      <c r="H159" s="38"/>
      <c r="I159" s="198"/>
      <c r="J159" s="38"/>
      <c r="K159" s="38"/>
      <c r="L159" s="42"/>
      <c r="M159" s="199"/>
      <c r="N159" s="200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146</v>
      </c>
      <c r="AU159" s="15" t="s">
        <v>75</v>
      </c>
    </row>
    <row r="160" s="2" customFormat="1" ht="16.5" customHeight="1">
      <c r="A160" s="36"/>
      <c r="B160" s="37"/>
      <c r="C160" s="214" t="s">
        <v>294</v>
      </c>
      <c r="D160" s="214" t="s">
        <v>175</v>
      </c>
      <c r="E160" s="215" t="s">
        <v>295</v>
      </c>
      <c r="F160" s="216" t="s">
        <v>296</v>
      </c>
      <c r="G160" s="217" t="s">
        <v>198</v>
      </c>
      <c r="H160" s="218">
        <v>150</v>
      </c>
      <c r="I160" s="219"/>
      <c r="J160" s="220">
        <f>ROUND(I160*H160,2)</f>
        <v>0</v>
      </c>
      <c r="K160" s="216" t="s">
        <v>28</v>
      </c>
      <c r="L160" s="221"/>
      <c r="M160" s="222" t="s">
        <v>28</v>
      </c>
      <c r="N160" s="223" t="s">
        <v>46</v>
      </c>
      <c r="O160" s="82"/>
      <c r="P160" s="192">
        <f>O160*H160</f>
        <v>0</v>
      </c>
      <c r="Q160" s="192">
        <v>0.0011999999999999999</v>
      </c>
      <c r="R160" s="192">
        <f>Q160*H160</f>
        <v>0.17999999999999999</v>
      </c>
      <c r="S160" s="192">
        <v>0</v>
      </c>
      <c r="T160" s="19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4" t="s">
        <v>179</v>
      </c>
      <c r="AT160" s="194" t="s">
        <v>175</v>
      </c>
      <c r="AU160" s="194" t="s">
        <v>75</v>
      </c>
      <c r="AY160" s="15" t="s">
        <v>144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5" t="s">
        <v>82</v>
      </c>
      <c r="BK160" s="195">
        <f>ROUND(I160*H160,2)</f>
        <v>0</v>
      </c>
      <c r="BL160" s="15" t="s">
        <v>143</v>
      </c>
      <c r="BM160" s="194" t="s">
        <v>297</v>
      </c>
    </row>
    <row r="161" s="2" customFormat="1">
      <c r="A161" s="36"/>
      <c r="B161" s="37"/>
      <c r="C161" s="38"/>
      <c r="D161" s="196" t="s">
        <v>146</v>
      </c>
      <c r="E161" s="38"/>
      <c r="F161" s="197" t="s">
        <v>296</v>
      </c>
      <c r="G161" s="38"/>
      <c r="H161" s="38"/>
      <c r="I161" s="198"/>
      <c r="J161" s="38"/>
      <c r="K161" s="38"/>
      <c r="L161" s="42"/>
      <c r="M161" s="199"/>
      <c r="N161" s="200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146</v>
      </c>
      <c r="AU161" s="15" t="s">
        <v>75</v>
      </c>
    </row>
    <row r="162" s="2" customFormat="1" ht="33" customHeight="1">
      <c r="A162" s="36"/>
      <c r="B162" s="37"/>
      <c r="C162" s="183" t="s">
        <v>298</v>
      </c>
      <c r="D162" s="183" t="s">
        <v>138</v>
      </c>
      <c r="E162" s="184" t="s">
        <v>299</v>
      </c>
      <c r="F162" s="185" t="s">
        <v>300</v>
      </c>
      <c r="G162" s="186" t="s">
        <v>198</v>
      </c>
      <c r="H162" s="187">
        <v>400</v>
      </c>
      <c r="I162" s="188"/>
      <c r="J162" s="189">
        <f>ROUND(I162*H162,2)</f>
        <v>0</v>
      </c>
      <c r="K162" s="185" t="s">
        <v>142</v>
      </c>
      <c r="L162" s="42"/>
      <c r="M162" s="190" t="s">
        <v>28</v>
      </c>
      <c r="N162" s="191" t="s">
        <v>46</v>
      </c>
      <c r="O162" s="82"/>
      <c r="P162" s="192">
        <f>O162*H162</f>
        <v>0</v>
      </c>
      <c r="Q162" s="192">
        <v>5.1999999999999997E-05</v>
      </c>
      <c r="R162" s="192">
        <f>Q162*H162</f>
        <v>0.020799999999999999</v>
      </c>
      <c r="S162" s="192">
        <v>0</v>
      </c>
      <c r="T162" s="19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4" t="s">
        <v>143</v>
      </c>
      <c r="AT162" s="194" t="s">
        <v>138</v>
      </c>
      <c r="AU162" s="194" t="s">
        <v>75</v>
      </c>
      <c r="AY162" s="15" t="s">
        <v>144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5" t="s">
        <v>82</v>
      </c>
      <c r="BK162" s="195">
        <f>ROUND(I162*H162,2)</f>
        <v>0</v>
      </c>
      <c r="BL162" s="15" t="s">
        <v>143</v>
      </c>
      <c r="BM162" s="194" t="s">
        <v>301</v>
      </c>
    </row>
    <row r="163" s="2" customFormat="1">
      <c r="A163" s="36"/>
      <c r="B163" s="37"/>
      <c r="C163" s="38"/>
      <c r="D163" s="196" t="s">
        <v>146</v>
      </c>
      <c r="E163" s="38"/>
      <c r="F163" s="197" t="s">
        <v>302</v>
      </c>
      <c r="G163" s="38"/>
      <c r="H163" s="38"/>
      <c r="I163" s="198"/>
      <c r="J163" s="38"/>
      <c r="K163" s="38"/>
      <c r="L163" s="42"/>
      <c r="M163" s="199"/>
      <c r="N163" s="20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146</v>
      </c>
      <c r="AU163" s="15" t="s">
        <v>75</v>
      </c>
    </row>
    <row r="164" s="2" customFormat="1">
      <c r="A164" s="36"/>
      <c r="B164" s="37"/>
      <c r="C164" s="38"/>
      <c r="D164" s="201" t="s">
        <v>148</v>
      </c>
      <c r="E164" s="38"/>
      <c r="F164" s="202" t="s">
        <v>303</v>
      </c>
      <c r="G164" s="38"/>
      <c r="H164" s="38"/>
      <c r="I164" s="198"/>
      <c r="J164" s="38"/>
      <c r="K164" s="38"/>
      <c r="L164" s="42"/>
      <c r="M164" s="199"/>
      <c r="N164" s="200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148</v>
      </c>
      <c r="AU164" s="15" t="s">
        <v>75</v>
      </c>
    </row>
    <row r="165" s="10" customFormat="1">
      <c r="A165" s="10"/>
      <c r="B165" s="203"/>
      <c r="C165" s="204"/>
      <c r="D165" s="196" t="s">
        <v>172</v>
      </c>
      <c r="E165" s="205" t="s">
        <v>28</v>
      </c>
      <c r="F165" s="206" t="s">
        <v>304</v>
      </c>
      <c r="G165" s="204"/>
      <c r="H165" s="207">
        <v>400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13" t="s">
        <v>172</v>
      </c>
      <c r="AU165" s="213" t="s">
        <v>75</v>
      </c>
      <c r="AV165" s="10" t="s">
        <v>84</v>
      </c>
      <c r="AW165" s="10" t="s">
        <v>36</v>
      </c>
      <c r="AX165" s="10" t="s">
        <v>82</v>
      </c>
      <c r="AY165" s="213" t="s">
        <v>144</v>
      </c>
    </row>
    <row r="166" s="2" customFormat="1" ht="21.75" customHeight="1">
      <c r="A166" s="36"/>
      <c r="B166" s="37"/>
      <c r="C166" s="214" t="s">
        <v>305</v>
      </c>
      <c r="D166" s="214" t="s">
        <v>175</v>
      </c>
      <c r="E166" s="215" t="s">
        <v>306</v>
      </c>
      <c r="F166" s="216" t="s">
        <v>307</v>
      </c>
      <c r="G166" s="217" t="s">
        <v>198</v>
      </c>
      <c r="H166" s="218">
        <v>400</v>
      </c>
      <c r="I166" s="219"/>
      <c r="J166" s="220">
        <f>ROUND(I166*H166,2)</f>
        <v>0</v>
      </c>
      <c r="K166" s="216" t="s">
        <v>308</v>
      </c>
      <c r="L166" s="221"/>
      <c r="M166" s="222" t="s">
        <v>28</v>
      </c>
      <c r="N166" s="223" t="s">
        <v>46</v>
      </c>
      <c r="O166" s="82"/>
      <c r="P166" s="192">
        <f>O166*H166</f>
        <v>0</v>
      </c>
      <c r="Q166" s="192">
        <v>0.0035400000000000002</v>
      </c>
      <c r="R166" s="192">
        <f>Q166*H166</f>
        <v>1.4160000000000002</v>
      </c>
      <c r="S166" s="192">
        <v>0</v>
      </c>
      <c r="T166" s="19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4" t="s">
        <v>179</v>
      </c>
      <c r="AT166" s="194" t="s">
        <v>175</v>
      </c>
      <c r="AU166" s="194" t="s">
        <v>75</v>
      </c>
      <c r="AY166" s="15" t="s">
        <v>144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5" t="s">
        <v>82</v>
      </c>
      <c r="BK166" s="195">
        <f>ROUND(I166*H166,2)</f>
        <v>0</v>
      </c>
      <c r="BL166" s="15" t="s">
        <v>143</v>
      </c>
      <c r="BM166" s="194" t="s">
        <v>309</v>
      </c>
    </row>
    <row r="167" s="2" customFormat="1">
      <c r="A167" s="36"/>
      <c r="B167" s="37"/>
      <c r="C167" s="38"/>
      <c r="D167" s="196" t="s">
        <v>146</v>
      </c>
      <c r="E167" s="38"/>
      <c r="F167" s="197" t="s">
        <v>310</v>
      </c>
      <c r="G167" s="38"/>
      <c r="H167" s="38"/>
      <c r="I167" s="198"/>
      <c r="J167" s="38"/>
      <c r="K167" s="38"/>
      <c r="L167" s="42"/>
      <c r="M167" s="199"/>
      <c r="N167" s="200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146</v>
      </c>
      <c r="AU167" s="15" t="s">
        <v>75</v>
      </c>
    </row>
    <row r="168" s="11" customFormat="1">
      <c r="A168" s="11"/>
      <c r="B168" s="224"/>
      <c r="C168" s="225"/>
      <c r="D168" s="196" t="s">
        <v>172</v>
      </c>
      <c r="E168" s="226" t="s">
        <v>28</v>
      </c>
      <c r="F168" s="227" t="s">
        <v>311</v>
      </c>
      <c r="G168" s="225"/>
      <c r="H168" s="226" t="s">
        <v>28</v>
      </c>
      <c r="I168" s="228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33" t="s">
        <v>172</v>
      </c>
      <c r="AU168" s="233" t="s">
        <v>75</v>
      </c>
      <c r="AV168" s="11" t="s">
        <v>82</v>
      </c>
      <c r="AW168" s="11" t="s">
        <v>36</v>
      </c>
      <c r="AX168" s="11" t="s">
        <v>75</v>
      </c>
      <c r="AY168" s="233" t="s">
        <v>144</v>
      </c>
    </row>
    <row r="169" s="10" customFormat="1">
      <c r="A169" s="10"/>
      <c r="B169" s="203"/>
      <c r="C169" s="204"/>
      <c r="D169" s="196" t="s">
        <v>172</v>
      </c>
      <c r="E169" s="205" t="s">
        <v>28</v>
      </c>
      <c r="F169" s="206" t="s">
        <v>304</v>
      </c>
      <c r="G169" s="204"/>
      <c r="H169" s="207">
        <v>400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172</v>
      </c>
      <c r="AU169" s="213" t="s">
        <v>75</v>
      </c>
      <c r="AV169" s="10" t="s">
        <v>84</v>
      </c>
      <c r="AW169" s="10" t="s">
        <v>36</v>
      </c>
      <c r="AX169" s="10" t="s">
        <v>75</v>
      </c>
      <c r="AY169" s="213" t="s">
        <v>144</v>
      </c>
    </row>
    <row r="170" s="12" customFormat="1">
      <c r="A170" s="12"/>
      <c r="B170" s="234"/>
      <c r="C170" s="235"/>
      <c r="D170" s="196" t="s">
        <v>172</v>
      </c>
      <c r="E170" s="236" t="s">
        <v>28</v>
      </c>
      <c r="F170" s="237" t="s">
        <v>312</v>
      </c>
      <c r="G170" s="235"/>
      <c r="H170" s="238">
        <v>400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4" t="s">
        <v>172</v>
      </c>
      <c r="AU170" s="244" t="s">
        <v>75</v>
      </c>
      <c r="AV170" s="12" t="s">
        <v>143</v>
      </c>
      <c r="AW170" s="12" t="s">
        <v>36</v>
      </c>
      <c r="AX170" s="12" t="s">
        <v>82</v>
      </c>
      <c r="AY170" s="244" t="s">
        <v>144</v>
      </c>
    </row>
    <row r="171" s="2" customFormat="1" ht="24.15" customHeight="1">
      <c r="A171" s="36"/>
      <c r="B171" s="37"/>
      <c r="C171" s="183" t="s">
        <v>313</v>
      </c>
      <c r="D171" s="183" t="s">
        <v>138</v>
      </c>
      <c r="E171" s="184" t="s">
        <v>314</v>
      </c>
      <c r="F171" s="185" t="s">
        <v>315</v>
      </c>
      <c r="G171" s="186" t="s">
        <v>198</v>
      </c>
      <c r="H171" s="187">
        <v>310</v>
      </c>
      <c r="I171" s="188"/>
      <c r="J171" s="189">
        <f>ROUND(I171*H171,2)</f>
        <v>0</v>
      </c>
      <c r="K171" s="185" t="s">
        <v>142</v>
      </c>
      <c r="L171" s="42"/>
      <c r="M171" s="190" t="s">
        <v>28</v>
      </c>
      <c r="N171" s="191" t="s">
        <v>46</v>
      </c>
      <c r="O171" s="82"/>
      <c r="P171" s="192">
        <f>O171*H171</f>
        <v>0</v>
      </c>
      <c r="Q171" s="192">
        <v>0.0020823999999999999</v>
      </c>
      <c r="R171" s="192">
        <f>Q171*H171</f>
        <v>0.64554400000000001</v>
      </c>
      <c r="S171" s="192">
        <v>0</v>
      </c>
      <c r="T171" s="193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4" t="s">
        <v>143</v>
      </c>
      <c r="AT171" s="194" t="s">
        <v>138</v>
      </c>
      <c r="AU171" s="194" t="s">
        <v>75</v>
      </c>
      <c r="AY171" s="15" t="s">
        <v>144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5" t="s">
        <v>82</v>
      </c>
      <c r="BK171" s="195">
        <f>ROUND(I171*H171,2)</f>
        <v>0</v>
      </c>
      <c r="BL171" s="15" t="s">
        <v>143</v>
      </c>
      <c r="BM171" s="194" t="s">
        <v>316</v>
      </c>
    </row>
    <row r="172" s="2" customFormat="1">
      <c r="A172" s="36"/>
      <c r="B172" s="37"/>
      <c r="C172" s="38"/>
      <c r="D172" s="196" t="s">
        <v>146</v>
      </c>
      <c r="E172" s="38"/>
      <c r="F172" s="197" t="s">
        <v>317</v>
      </c>
      <c r="G172" s="38"/>
      <c r="H172" s="38"/>
      <c r="I172" s="198"/>
      <c r="J172" s="38"/>
      <c r="K172" s="38"/>
      <c r="L172" s="42"/>
      <c r="M172" s="199"/>
      <c r="N172" s="200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146</v>
      </c>
      <c r="AU172" s="15" t="s">
        <v>75</v>
      </c>
    </row>
    <row r="173" s="2" customFormat="1">
      <c r="A173" s="36"/>
      <c r="B173" s="37"/>
      <c r="C173" s="38"/>
      <c r="D173" s="201" t="s">
        <v>148</v>
      </c>
      <c r="E173" s="38"/>
      <c r="F173" s="202" t="s">
        <v>318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148</v>
      </c>
      <c r="AU173" s="15" t="s">
        <v>75</v>
      </c>
    </row>
    <row r="174" s="2" customFormat="1" ht="33" customHeight="1">
      <c r="A174" s="36"/>
      <c r="B174" s="37"/>
      <c r="C174" s="183" t="s">
        <v>319</v>
      </c>
      <c r="D174" s="183" t="s">
        <v>138</v>
      </c>
      <c r="E174" s="184" t="s">
        <v>320</v>
      </c>
      <c r="F174" s="185" t="s">
        <v>321</v>
      </c>
      <c r="G174" s="186" t="s">
        <v>322</v>
      </c>
      <c r="H174" s="187">
        <v>18.899999999999999</v>
      </c>
      <c r="I174" s="188"/>
      <c r="J174" s="189">
        <f>ROUND(I174*H174,2)</f>
        <v>0</v>
      </c>
      <c r="K174" s="185" t="s">
        <v>142</v>
      </c>
      <c r="L174" s="42"/>
      <c r="M174" s="190" t="s">
        <v>28</v>
      </c>
      <c r="N174" s="191" t="s">
        <v>46</v>
      </c>
      <c r="O174" s="82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143</v>
      </c>
      <c r="AT174" s="194" t="s">
        <v>138</v>
      </c>
      <c r="AU174" s="194" t="s">
        <v>75</v>
      </c>
      <c r="AY174" s="15" t="s">
        <v>144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82</v>
      </c>
      <c r="BK174" s="195">
        <f>ROUND(I174*H174,2)</f>
        <v>0</v>
      </c>
      <c r="BL174" s="15" t="s">
        <v>143</v>
      </c>
      <c r="BM174" s="194" t="s">
        <v>323</v>
      </c>
    </row>
    <row r="175" s="2" customFormat="1">
      <c r="A175" s="36"/>
      <c r="B175" s="37"/>
      <c r="C175" s="38"/>
      <c r="D175" s="196" t="s">
        <v>146</v>
      </c>
      <c r="E175" s="38"/>
      <c r="F175" s="197" t="s">
        <v>324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146</v>
      </c>
      <c r="AU175" s="15" t="s">
        <v>75</v>
      </c>
    </row>
    <row r="176" s="2" customFormat="1">
      <c r="A176" s="36"/>
      <c r="B176" s="37"/>
      <c r="C176" s="38"/>
      <c r="D176" s="201" t="s">
        <v>148</v>
      </c>
      <c r="E176" s="38"/>
      <c r="F176" s="202" t="s">
        <v>325</v>
      </c>
      <c r="G176" s="38"/>
      <c r="H176" s="38"/>
      <c r="I176" s="198"/>
      <c r="J176" s="38"/>
      <c r="K176" s="38"/>
      <c r="L176" s="42"/>
      <c r="M176" s="199"/>
      <c r="N176" s="200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148</v>
      </c>
      <c r="AU176" s="15" t="s">
        <v>75</v>
      </c>
    </row>
    <row r="177" s="10" customFormat="1">
      <c r="A177" s="10"/>
      <c r="B177" s="203"/>
      <c r="C177" s="204"/>
      <c r="D177" s="196" t="s">
        <v>172</v>
      </c>
      <c r="E177" s="205" t="s">
        <v>28</v>
      </c>
      <c r="F177" s="206" t="s">
        <v>326</v>
      </c>
      <c r="G177" s="204"/>
      <c r="H177" s="207">
        <v>18.899999999999999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3" t="s">
        <v>172</v>
      </c>
      <c r="AU177" s="213" t="s">
        <v>75</v>
      </c>
      <c r="AV177" s="10" t="s">
        <v>84</v>
      </c>
      <c r="AW177" s="10" t="s">
        <v>36</v>
      </c>
      <c r="AX177" s="10" t="s">
        <v>82</v>
      </c>
      <c r="AY177" s="213" t="s">
        <v>144</v>
      </c>
    </row>
    <row r="178" s="2" customFormat="1" ht="33" customHeight="1">
      <c r="A178" s="36"/>
      <c r="B178" s="37"/>
      <c r="C178" s="183" t="s">
        <v>327</v>
      </c>
      <c r="D178" s="183" t="s">
        <v>138</v>
      </c>
      <c r="E178" s="184" t="s">
        <v>328</v>
      </c>
      <c r="F178" s="185" t="s">
        <v>329</v>
      </c>
      <c r="G178" s="186" t="s">
        <v>322</v>
      </c>
      <c r="H178" s="187">
        <v>0.90000000000000002</v>
      </c>
      <c r="I178" s="188"/>
      <c r="J178" s="189">
        <f>ROUND(I178*H178,2)</f>
        <v>0</v>
      </c>
      <c r="K178" s="185" t="s">
        <v>142</v>
      </c>
      <c r="L178" s="42"/>
      <c r="M178" s="190" t="s">
        <v>28</v>
      </c>
      <c r="N178" s="191" t="s">
        <v>46</v>
      </c>
      <c r="O178" s="82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4" t="s">
        <v>143</v>
      </c>
      <c r="AT178" s="194" t="s">
        <v>138</v>
      </c>
      <c r="AU178" s="194" t="s">
        <v>75</v>
      </c>
      <c r="AY178" s="15" t="s">
        <v>144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5" t="s">
        <v>82</v>
      </c>
      <c r="BK178" s="195">
        <f>ROUND(I178*H178,2)</f>
        <v>0</v>
      </c>
      <c r="BL178" s="15" t="s">
        <v>143</v>
      </c>
      <c r="BM178" s="194" t="s">
        <v>330</v>
      </c>
    </row>
    <row r="179" s="2" customFormat="1">
      <c r="A179" s="36"/>
      <c r="B179" s="37"/>
      <c r="C179" s="38"/>
      <c r="D179" s="196" t="s">
        <v>146</v>
      </c>
      <c r="E179" s="38"/>
      <c r="F179" s="197" t="s">
        <v>331</v>
      </c>
      <c r="G179" s="38"/>
      <c r="H179" s="38"/>
      <c r="I179" s="198"/>
      <c r="J179" s="38"/>
      <c r="K179" s="38"/>
      <c r="L179" s="42"/>
      <c r="M179" s="199"/>
      <c r="N179" s="200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146</v>
      </c>
      <c r="AU179" s="15" t="s">
        <v>75</v>
      </c>
    </row>
    <row r="180" s="2" customFormat="1">
      <c r="A180" s="36"/>
      <c r="B180" s="37"/>
      <c r="C180" s="38"/>
      <c r="D180" s="201" t="s">
        <v>148</v>
      </c>
      <c r="E180" s="38"/>
      <c r="F180" s="202" t="s">
        <v>332</v>
      </c>
      <c r="G180" s="38"/>
      <c r="H180" s="38"/>
      <c r="I180" s="198"/>
      <c r="J180" s="38"/>
      <c r="K180" s="38"/>
      <c r="L180" s="42"/>
      <c r="M180" s="199"/>
      <c r="N180" s="200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148</v>
      </c>
      <c r="AU180" s="15" t="s">
        <v>75</v>
      </c>
    </row>
    <row r="181" s="10" customFormat="1">
      <c r="A181" s="10"/>
      <c r="B181" s="203"/>
      <c r="C181" s="204"/>
      <c r="D181" s="196" t="s">
        <v>172</v>
      </c>
      <c r="E181" s="205" t="s">
        <v>28</v>
      </c>
      <c r="F181" s="206" t="s">
        <v>333</v>
      </c>
      <c r="G181" s="204"/>
      <c r="H181" s="207">
        <v>0.90000000000000002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172</v>
      </c>
      <c r="AU181" s="213" t="s">
        <v>75</v>
      </c>
      <c r="AV181" s="10" t="s">
        <v>84</v>
      </c>
      <c r="AW181" s="10" t="s">
        <v>36</v>
      </c>
      <c r="AX181" s="10" t="s">
        <v>82</v>
      </c>
      <c r="AY181" s="213" t="s">
        <v>144</v>
      </c>
    </row>
    <row r="182" s="2" customFormat="1" ht="24.15" customHeight="1">
      <c r="A182" s="36"/>
      <c r="B182" s="37"/>
      <c r="C182" s="183" t="s">
        <v>334</v>
      </c>
      <c r="D182" s="183" t="s">
        <v>138</v>
      </c>
      <c r="E182" s="184" t="s">
        <v>335</v>
      </c>
      <c r="F182" s="185" t="s">
        <v>336</v>
      </c>
      <c r="G182" s="186" t="s">
        <v>141</v>
      </c>
      <c r="H182" s="187">
        <v>1433</v>
      </c>
      <c r="I182" s="188"/>
      <c r="J182" s="189">
        <f>ROUND(I182*H182,2)</f>
        <v>0</v>
      </c>
      <c r="K182" s="185" t="s">
        <v>142</v>
      </c>
      <c r="L182" s="42"/>
      <c r="M182" s="190" t="s">
        <v>28</v>
      </c>
      <c r="N182" s="191" t="s">
        <v>46</v>
      </c>
      <c r="O182" s="82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4" t="s">
        <v>143</v>
      </c>
      <c r="AT182" s="194" t="s">
        <v>138</v>
      </c>
      <c r="AU182" s="194" t="s">
        <v>75</v>
      </c>
      <c r="AY182" s="15" t="s">
        <v>144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5" t="s">
        <v>82</v>
      </c>
      <c r="BK182" s="195">
        <f>ROUND(I182*H182,2)</f>
        <v>0</v>
      </c>
      <c r="BL182" s="15" t="s">
        <v>143</v>
      </c>
      <c r="BM182" s="194" t="s">
        <v>337</v>
      </c>
    </row>
    <row r="183" s="2" customFormat="1">
      <c r="A183" s="36"/>
      <c r="B183" s="37"/>
      <c r="C183" s="38"/>
      <c r="D183" s="196" t="s">
        <v>146</v>
      </c>
      <c r="E183" s="38"/>
      <c r="F183" s="197" t="s">
        <v>338</v>
      </c>
      <c r="G183" s="38"/>
      <c r="H183" s="38"/>
      <c r="I183" s="198"/>
      <c r="J183" s="38"/>
      <c r="K183" s="38"/>
      <c r="L183" s="42"/>
      <c r="M183" s="199"/>
      <c r="N183" s="200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146</v>
      </c>
      <c r="AU183" s="15" t="s">
        <v>75</v>
      </c>
    </row>
    <row r="184" s="2" customFormat="1">
      <c r="A184" s="36"/>
      <c r="B184" s="37"/>
      <c r="C184" s="38"/>
      <c r="D184" s="201" t="s">
        <v>148</v>
      </c>
      <c r="E184" s="38"/>
      <c r="F184" s="202" t="s">
        <v>339</v>
      </c>
      <c r="G184" s="38"/>
      <c r="H184" s="38"/>
      <c r="I184" s="198"/>
      <c r="J184" s="38"/>
      <c r="K184" s="38"/>
      <c r="L184" s="42"/>
      <c r="M184" s="199"/>
      <c r="N184" s="200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148</v>
      </c>
      <c r="AU184" s="15" t="s">
        <v>75</v>
      </c>
    </row>
    <row r="185" s="2" customFormat="1" ht="16.5" customHeight="1">
      <c r="A185" s="36"/>
      <c r="B185" s="37"/>
      <c r="C185" s="214" t="s">
        <v>340</v>
      </c>
      <c r="D185" s="214" t="s">
        <v>175</v>
      </c>
      <c r="E185" s="215" t="s">
        <v>341</v>
      </c>
      <c r="F185" s="216" t="s">
        <v>342</v>
      </c>
      <c r="G185" s="217" t="s">
        <v>343</v>
      </c>
      <c r="H185" s="218">
        <v>143.30000000000001</v>
      </c>
      <c r="I185" s="219"/>
      <c r="J185" s="220">
        <f>ROUND(I185*H185,2)</f>
        <v>0</v>
      </c>
      <c r="K185" s="216" t="s">
        <v>28</v>
      </c>
      <c r="L185" s="221"/>
      <c r="M185" s="222" t="s">
        <v>28</v>
      </c>
      <c r="N185" s="223" t="s">
        <v>46</v>
      </c>
      <c r="O185" s="82"/>
      <c r="P185" s="192">
        <f>O185*H185</f>
        <v>0</v>
      </c>
      <c r="Q185" s="192">
        <v>0.20000000000000001</v>
      </c>
      <c r="R185" s="192">
        <f>Q185*H185</f>
        <v>28.660000000000004</v>
      </c>
      <c r="S185" s="192">
        <v>0</v>
      </c>
      <c r="T185" s="193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4" t="s">
        <v>179</v>
      </c>
      <c r="AT185" s="194" t="s">
        <v>175</v>
      </c>
      <c r="AU185" s="194" t="s">
        <v>75</v>
      </c>
      <c r="AY185" s="15" t="s">
        <v>144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5" t="s">
        <v>82</v>
      </c>
      <c r="BK185" s="195">
        <f>ROUND(I185*H185,2)</f>
        <v>0</v>
      </c>
      <c r="BL185" s="15" t="s">
        <v>143</v>
      </c>
      <c r="BM185" s="194" t="s">
        <v>344</v>
      </c>
    </row>
    <row r="186" s="2" customFormat="1">
      <c r="A186" s="36"/>
      <c r="B186" s="37"/>
      <c r="C186" s="38"/>
      <c r="D186" s="196" t="s">
        <v>146</v>
      </c>
      <c r="E186" s="38"/>
      <c r="F186" s="197" t="s">
        <v>345</v>
      </c>
      <c r="G186" s="38"/>
      <c r="H186" s="38"/>
      <c r="I186" s="198"/>
      <c r="J186" s="38"/>
      <c r="K186" s="38"/>
      <c r="L186" s="42"/>
      <c r="M186" s="199"/>
      <c r="N186" s="200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146</v>
      </c>
      <c r="AU186" s="15" t="s">
        <v>75</v>
      </c>
    </row>
    <row r="187" s="10" customFormat="1">
      <c r="A187" s="10"/>
      <c r="B187" s="203"/>
      <c r="C187" s="204"/>
      <c r="D187" s="196" t="s">
        <v>172</v>
      </c>
      <c r="E187" s="205" t="s">
        <v>28</v>
      </c>
      <c r="F187" s="206" t="s">
        <v>346</v>
      </c>
      <c r="G187" s="204"/>
      <c r="H187" s="207">
        <v>143.30000000000001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13" t="s">
        <v>172</v>
      </c>
      <c r="AU187" s="213" t="s">
        <v>75</v>
      </c>
      <c r="AV187" s="10" t="s">
        <v>84</v>
      </c>
      <c r="AW187" s="10" t="s">
        <v>36</v>
      </c>
      <c r="AX187" s="10" t="s">
        <v>82</v>
      </c>
      <c r="AY187" s="213" t="s">
        <v>144</v>
      </c>
    </row>
    <row r="188" s="2" customFormat="1" ht="16.5" customHeight="1">
      <c r="A188" s="36"/>
      <c r="B188" s="37"/>
      <c r="C188" s="183" t="s">
        <v>347</v>
      </c>
      <c r="D188" s="183" t="s">
        <v>138</v>
      </c>
      <c r="E188" s="184" t="s">
        <v>348</v>
      </c>
      <c r="F188" s="185" t="s">
        <v>349</v>
      </c>
      <c r="G188" s="186" t="s">
        <v>343</v>
      </c>
      <c r="H188" s="187">
        <v>30.899999999999999</v>
      </c>
      <c r="I188" s="188"/>
      <c r="J188" s="189">
        <f>ROUND(I188*H188,2)</f>
        <v>0</v>
      </c>
      <c r="K188" s="185" t="s">
        <v>142</v>
      </c>
      <c r="L188" s="42"/>
      <c r="M188" s="190" t="s">
        <v>28</v>
      </c>
      <c r="N188" s="191" t="s">
        <v>46</v>
      </c>
      <c r="O188" s="82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4" t="s">
        <v>143</v>
      </c>
      <c r="AT188" s="194" t="s">
        <v>138</v>
      </c>
      <c r="AU188" s="194" t="s">
        <v>75</v>
      </c>
      <c r="AY188" s="15" t="s">
        <v>144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5" t="s">
        <v>82</v>
      </c>
      <c r="BK188" s="195">
        <f>ROUND(I188*H188,2)</f>
        <v>0</v>
      </c>
      <c r="BL188" s="15" t="s">
        <v>143</v>
      </c>
      <c r="BM188" s="194" t="s">
        <v>350</v>
      </c>
    </row>
    <row r="189" s="2" customFormat="1">
      <c r="A189" s="36"/>
      <c r="B189" s="37"/>
      <c r="C189" s="38"/>
      <c r="D189" s="196" t="s">
        <v>146</v>
      </c>
      <c r="E189" s="38"/>
      <c r="F189" s="197" t="s">
        <v>351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146</v>
      </c>
      <c r="AU189" s="15" t="s">
        <v>75</v>
      </c>
    </row>
    <row r="190" s="2" customFormat="1">
      <c r="A190" s="36"/>
      <c r="B190" s="37"/>
      <c r="C190" s="38"/>
      <c r="D190" s="201" t="s">
        <v>148</v>
      </c>
      <c r="E190" s="38"/>
      <c r="F190" s="202" t="s">
        <v>352</v>
      </c>
      <c r="G190" s="38"/>
      <c r="H190" s="38"/>
      <c r="I190" s="198"/>
      <c r="J190" s="38"/>
      <c r="K190" s="38"/>
      <c r="L190" s="42"/>
      <c r="M190" s="199"/>
      <c r="N190" s="200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148</v>
      </c>
      <c r="AU190" s="15" t="s">
        <v>75</v>
      </c>
    </row>
    <row r="191" s="10" customFormat="1">
      <c r="A191" s="10"/>
      <c r="B191" s="203"/>
      <c r="C191" s="204"/>
      <c r="D191" s="196" t="s">
        <v>172</v>
      </c>
      <c r="E191" s="205" t="s">
        <v>28</v>
      </c>
      <c r="F191" s="206" t="s">
        <v>353</v>
      </c>
      <c r="G191" s="204"/>
      <c r="H191" s="207">
        <v>30.899999999999999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13" t="s">
        <v>172</v>
      </c>
      <c r="AU191" s="213" t="s">
        <v>75</v>
      </c>
      <c r="AV191" s="10" t="s">
        <v>84</v>
      </c>
      <c r="AW191" s="10" t="s">
        <v>36</v>
      </c>
      <c r="AX191" s="10" t="s">
        <v>82</v>
      </c>
      <c r="AY191" s="213" t="s">
        <v>144</v>
      </c>
    </row>
    <row r="192" s="2" customFormat="1" ht="21.75" customHeight="1">
      <c r="A192" s="36"/>
      <c r="B192" s="37"/>
      <c r="C192" s="183" t="s">
        <v>354</v>
      </c>
      <c r="D192" s="183" t="s">
        <v>138</v>
      </c>
      <c r="E192" s="184" t="s">
        <v>355</v>
      </c>
      <c r="F192" s="185" t="s">
        <v>356</v>
      </c>
      <c r="G192" s="186" t="s">
        <v>343</v>
      </c>
      <c r="H192" s="187">
        <v>30.899999999999999</v>
      </c>
      <c r="I192" s="188"/>
      <c r="J192" s="189">
        <f>ROUND(I192*H192,2)</f>
        <v>0</v>
      </c>
      <c r="K192" s="185" t="s">
        <v>142</v>
      </c>
      <c r="L192" s="42"/>
      <c r="M192" s="190" t="s">
        <v>28</v>
      </c>
      <c r="N192" s="191" t="s">
        <v>46</v>
      </c>
      <c r="O192" s="82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4" t="s">
        <v>143</v>
      </c>
      <c r="AT192" s="194" t="s">
        <v>138</v>
      </c>
      <c r="AU192" s="194" t="s">
        <v>75</v>
      </c>
      <c r="AY192" s="15" t="s">
        <v>144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5" t="s">
        <v>82</v>
      </c>
      <c r="BK192" s="195">
        <f>ROUND(I192*H192,2)</f>
        <v>0</v>
      </c>
      <c r="BL192" s="15" t="s">
        <v>143</v>
      </c>
      <c r="BM192" s="194" t="s">
        <v>357</v>
      </c>
    </row>
    <row r="193" s="2" customFormat="1">
      <c r="A193" s="36"/>
      <c r="B193" s="37"/>
      <c r="C193" s="38"/>
      <c r="D193" s="196" t="s">
        <v>146</v>
      </c>
      <c r="E193" s="38"/>
      <c r="F193" s="197" t="s">
        <v>358</v>
      </c>
      <c r="G193" s="38"/>
      <c r="H193" s="38"/>
      <c r="I193" s="198"/>
      <c r="J193" s="38"/>
      <c r="K193" s="38"/>
      <c r="L193" s="42"/>
      <c r="M193" s="199"/>
      <c r="N193" s="200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146</v>
      </c>
      <c r="AU193" s="15" t="s">
        <v>75</v>
      </c>
    </row>
    <row r="194" s="2" customFormat="1">
      <c r="A194" s="36"/>
      <c r="B194" s="37"/>
      <c r="C194" s="38"/>
      <c r="D194" s="201" t="s">
        <v>148</v>
      </c>
      <c r="E194" s="38"/>
      <c r="F194" s="202" t="s">
        <v>359</v>
      </c>
      <c r="G194" s="38"/>
      <c r="H194" s="38"/>
      <c r="I194" s="198"/>
      <c r="J194" s="38"/>
      <c r="K194" s="38"/>
      <c r="L194" s="42"/>
      <c r="M194" s="199"/>
      <c r="N194" s="200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148</v>
      </c>
      <c r="AU194" s="15" t="s">
        <v>75</v>
      </c>
    </row>
    <row r="195" s="2" customFormat="1" ht="24.15" customHeight="1">
      <c r="A195" s="36"/>
      <c r="B195" s="37"/>
      <c r="C195" s="183" t="s">
        <v>360</v>
      </c>
      <c r="D195" s="183" t="s">
        <v>138</v>
      </c>
      <c r="E195" s="184" t="s">
        <v>361</v>
      </c>
      <c r="F195" s="185" t="s">
        <v>362</v>
      </c>
      <c r="G195" s="186" t="s">
        <v>343</v>
      </c>
      <c r="H195" s="187">
        <v>61.799999999999997</v>
      </c>
      <c r="I195" s="188"/>
      <c r="J195" s="189">
        <f>ROUND(I195*H195,2)</f>
        <v>0</v>
      </c>
      <c r="K195" s="185" t="s">
        <v>142</v>
      </c>
      <c r="L195" s="42"/>
      <c r="M195" s="190" t="s">
        <v>28</v>
      </c>
      <c r="N195" s="191" t="s">
        <v>46</v>
      </c>
      <c r="O195" s="82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4" t="s">
        <v>143</v>
      </c>
      <c r="AT195" s="194" t="s">
        <v>138</v>
      </c>
      <c r="AU195" s="194" t="s">
        <v>75</v>
      </c>
      <c r="AY195" s="15" t="s">
        <v>144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5" t="s">
        <v>82</v>
      </c>
      <c r="BK195" s="195">
        <f>ROUND(I195*H195,2)</f>
        <v>0</v>
      </c>
      <c r="BL195" s="15" t="s">
        <v>143</v>
      </c>
      <c r="BM195" s="194" t="s">
        <v>363</v>
      </c>
    </row>
    <row r="196" s="2" customFormat="1">
      <c r="A196" s="36"/>
      <c r="B196" s="37"/>
      <c r="C196" s="38"/>
      <c r="D196" s="196" t="s">
        <v>146</v>
      </c>
      <c r="E196" s="38"/>
      <c r="F196" s="197" t="s">
        <v>364</v>
      </c>
      <c r="G196" s="38"/>
      <c r="H196" s="38"/>
      <c r="I196" s="198"/>
      <c r="J196" s="38"/>
      <c r="K196" s="38"/>
      <c r="L196" s="42"/>
      <c r="M196" s="199"/>
      <c r="N196" s="200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146</v>
      </c>
      <c r="AU196" s="15" t="s">
        <v>75</v>
      </c>
    </row>
    <row r="197" s="2" customFormat="1">
      <c r="A197" s="36"/>
      <c r="B197" s="37"/>
      <c r="C197" s="38"/>
      <c r="D197" s="201" t="s">
        <v>148</v>
      </c>
      <c r="E197" s="38"/>
      <c r="F197" s="202" t="s">
        <v>365</v>
      </c>
      <c r="G197" s="38"/>
      <c r="H197" s="38"/>
      <c r="I197" s="198"/>
      <c r="J197" s="38"/>
      <c r="K197" s="38"/>
      <c r="L197" s="42"/>
      <c r="M197" s="199"/>
      <c r="N197" s="200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148</v>
      </c>
      <c r="AU197" s="15" t="s">
        <v>75</v>
      </c>
    </row>
    <row r="198" s="10" customFormat="1">
      <c r="A198" s="10"/>
      <c r="B198" s="203"/>
      <c r="C198" s="204"/>
      <c r="D198" s="196" t="s">
        <v>172</v>
      </c>
      <c r="E198" s="205" t="s">
        <v>28</v>
      </c>
      <c r="F198" s="206" t="s">
        <v>366</v>
      </c>
      <c r="G198" s="204"/>
      <c r="H198" s="207">
        <v>61.799999999999997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3" t="s">
        <v>172</v>
      </c>
      <c r="AU198" s="213" t="s">
        <v>75</v>
      </c>
      <c r="AV198" s="10" t="s">
        <v>84</v>
      </c>
      <c r="AW198" s="10" t="s">
        <v>36</v>
      </c>
      <c r="AX198" s="10" t="s">
        <v>82</v>
      </c>
      <c r="AY198" s="213" t="s">
        <v>144</v>
      </c>
    </row>
    <row r="199" s="2" customFormat="1" ht="16.5" customHeight="1">
      <c r="A199" s="36"/>
      <c r="B199" s="37"/>
      <c r="C199" s="183" t="s">
        <v>367</v>
      </c>
      <c r="D199" s="183" t="s">
        <v>138</v>
      </c>
      <c r="E199" s="184" t="s">
        <v>368</v>
      </c>
      <c r="F199" s="185" t="s">
        <v>369</v>
      </c>
      <c r="G199" s="186" t="s">
        <v>370</v>
      </c>
      <c r="H199" s="187">
        <v>1095</v>
      </c>
      <c r="I199" s="188"/>
      <c r="J199" s="189">
        <f>ROUND(I199*H199,2)</f>
        <v>0</v>
      </c>
      <c r="K199" s="185" t="s">
        <v>28</v>
      </c>
      <c r="L199" s="42"/>
      <c r="M199" s="190" t="s">
        <v>28</v>
      </c>
      <c r="N199" s="191" t="s">
        <v>46</v>
      </c>
      <c r="O199" s="82"/>
      <c r="P199" s="192">
        <f>O199*H199</f>
        <v>0</v>
      </c>
      <c r="Q199" s="192">
        <v>0.0068199999999999997</v>
      </c>
      <c r="R199" s="192">
        <f>Q199*H199</f>
        <v>7.4678999999999993</v>
      </c>
      <c r="S199" s="192">
        <v>0</v>
      </c>
      <c r="T199" s="19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4" t="s">
        <v>143</v>
      </c>
      <c r="AT199" s="194" t="s">
        <v>138</v>
      </c>
      <c r="AU199" s="194" t="s">
        <v>75</v>
      </c>
      <c r="AY199" s="15" t="s">
        <v>144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5" t="s">
        <v>82</v>
      </c>
      <c r="BK199" s="195">
        <f>ROUND(I199*H199,2)</f>
        <v>0</v>
      </c>
      <c r="BL199" s="15" t="s">
        <v>143</v>
      </c>
      <c r="BM199" s="194" t="s">
        <v>371</v>
      </c>
    </row>
    <row r="200" s="2" customFormat="1">
      <c r="A200" s="36"/>
      <c r="B200" s="37"/>
      <c r="C200" s="38"/>
      <c r="D200" s="196" t="s">
        <v>146</v>
      </c>
      <c r="E200" s="38"/>
      <c r="F200" s="197" t="s">
        <v>372</v>
      </c>
      <c r="G200" s="38"/>
      <c r="H200" s="38"/>
      <c r="I200" s="198"/>
      <c r="J200" s="38"/>
      <c r="K200" s="38"/>
      <c r="L200" s="42"/>
      <c r="M200" s="199"/>
      <c r="N200" s="200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146</v>
      </c>
      <c r="AU200" s="15" t="s">
        <v>75</v>
      </c>
    </row>
    <row r="201" s="11" customFormat="1">
      <c r="A201" s="11"/>
      <c r="B201" s="224"/>
      <c r="C201" s="225"/>
      <c r="D201" s="196" t="s">
        <v>172</v>
      </c>
      <c r="E201" s="226" t="s">
        <v>28</v>
      </c>
      <c r="F201" s="227" t="s">
        <v>373</v>
      </c>
      <c r="G201" s="225"/>
      <c r="H201" s="226" t="s">
        <v>28</v>
      </c>
      <c r="I201" s="228"/>
      <c r="J201" s="225"/>
      <c r="K201" s="225"/>
      <c r="L201" s="229"/>
      <c r="M201" s="230"/>
      <c r="N201" s="231"/>
      <c r="O201" s="231"/>
      <c r="P201" s="231"/>
      <c r="Q201" s="231"/>
      <c r="R201" s="231"/>
      <c r="S201" s="231"/>
      <c r="T201" s="232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T201" s="233" t="s">
        <v>172</v>
      </c>
      <c r="AU201" s="233" t="s">
        <v>75</v>
      </c>
      <c r="AV201" s="11" t="s">
        <v>82</v>
      </c>
      <c r="AW201" s="11" t="s">
        <v>36</v>
      </c>
      <c r="AX201" s="11" t="s">
        <v>75</v>
      </c>
      <c r="AY201" s="233" t="s">
        <v>144</v>
      </c>
    </row>
    <row r="202" s="10" customFormat="1">
      <c r="A202" s="10"/>
      <c r="B202" s="203"/>
      <c r="C202" s="204"/>
      <c r="D202" s="196" t="s">
        <v>172</v>
      </c>
      <c r="E202" s="205" t="s">
        <v>28</v>
      </c>
      <c r="F202" s="206" t="s">
        <v>374</v>
      </c>
      <c r="G202" s="204"/>
      <c r="H202" s="207">
        <v>1095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13" t="s">
        <v>172</v>
      </c>
      <c r="AU202" s="213" t="s">
        <v>75</v>
      </c>
      <c r="AV202" s="10" t="s">
        <v>84</v>
      </c>
      <c r="AW202" s="10" t="s">
        <v>36</v>
      </c>
      <c r="AX202" s="10" t="s">
        <v>75</v>
      </c>
      <c r="AY202" s="213" t="s">
        <v>144</v>
      </c>
    </row>
    <row r="203" s="12" customFormat="1">
      <c r="A203" s="12"/>
      <c r="B203" s="234"/>
      <c r="C203" s="235"/>
      <c r="D203" s="196" t="s">
        <v>172</v>
      </c>
      <c r="E203" s="236" t="s">
        <v>28</v>
      </c>
      <c r="F203" s="237" t="s">
        <v>312</v>
      </c>
      <c r="G203" s="235"/>
      <c r="H203" s="238">
        <v>1095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4" t="s">
        <v>172</v>
      </c>
      <c r="AU203" s="244" t="s">
        <v>75</v>
      </c>
      <c r="AV203" s="12" t="s">
        <v>143</v>
      </c>
      <c r="AW203" s="12" t="s">
        <v>36</v>
      </c>
      <c r="AX203" s="12" t="s">
        <v>82</v>
      </c>
      <c r="AY203" s="244" t="s">
        <v>144</v>
      </c>
    </row>
    <row r="204" s="2" customFormat="1" ht="24.15" customHeight="1">
      <c r="A204" s="36"/>
      <c r="B204" s="37"/>
      <c r="C204" s="183" t="s">
        <v>375</v>
      </c>
      <c r="D204" s="183" t="s">
        <v>138</v>
      </c>
      <c r="E204" s="184" t="s">
        <v>376</v>
      </c>
      <c r="F204" s="185" t="s">
        <v>377</v>
      </c>
      <c r="G204" s="186" t="s">
        <v>370</v>
      </c>
      <c r="H204" s="187">
        <v>24</v>
      </c>
      <c r="I204" s="188"/>
      <c r="J204" s="189">
        <f>ROUND(I204*H204,2)</f>
        <v>0</v>
      </c>
      <c r="K204" s="185" t="s">
        <v>142</v>
      </c>
      <c r="L204" s="42"/>
      <c r="M204" s="190" t="s">
        <v>28</v>
      </c>
      <c r="N204" s="191" t="s">
        <v>46</v>
      </c>
      <c r="O204" s="82"/>
      <c r="P204" s="192">
        <f>O204*H204</f>
        <v>0</v>
      </c>
      <c r="Q204" s="192">
        <v>0.0038785</v>
      </c>
      <c r="R204" s="192">
        <f>Q204*H204</f>
        <v>0.093084</v>
      </c>
      <c r="S204" s="192">
        <v>0</v>
      </c>
      <c r="T204" s="19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4" t="s">
        <v>143</v>
      </c>
      <c r="AT204" s="194" t="s">
        <v>138</v>
      </c>
      <c r="AU204" s="194" t="s">
        <v>75</v>
      </c>
      <c r="AY204" s="15" t="s">
        <v>144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5" t="s">
        <v>82</v>
      </c>
      <c r="BK204" s="195">
        <f>ROUND(I204*H204,2)</f>
        <v>0</v>
      </c>
      <c r="BL204" s="15" t="s">
        <v>143</v>
      </c>
      <c r="BM204" s="194" t="s">
        <v>378</v>
      </c>
    </row>
    <row r="205" s="2" customFormat="1">
      <c r="A205" s="36"/>
      <c r="B205" s="37"/>
      <c r="C205" s="38"/>
      <c r="D205" s="196" t="s">
        <v>146</v>
      </c>
      <c r="E205" s="38"/>
      <c r="F205" s="197" t="s">
        <v>379</v>
      </c>
      <c r="G205" s="38"/>
      <c r="H205" s="38"/>
      <c r="I205" s="198"/>
      <c r="J205" s="38"/>
      <c r="K205" s="38"/>
      <c r="L205" s="42"/>
      <c r="M205" s="199"/>
      <c r="N205" s="200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146</v>
      </c>
      <c r="AU205" s="15" t="s">
        <v>75</v>
      </c>
    </row>
    <row r="206" s="2" customFormat="1">
      <c r="A206" s="36"/>
      <c r="B206" s="37"/>
      <c r="C206" s="38"/>
      <c r="D206" s="201" t="s">
        <v>148</v>
      </c>
      <c r="E206" s="38"/>
      <c r="F206" s="202" t="s">
        <v>380</v>
      </c>
      <c r="G206" s="38"/>
      <c r="H206" s="38"/>
      <c r="I206" s="198"/>
      <c r="J206" s="38"/>
      <c r="K206" s="38"/>
      <c r="L206" s="42"/>
      <c r="M206" s="199"/>
      <c r="N206" s="200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148</v>
      </c>
      <c r="AU206" s="15" t="s">
        <v>75</v>
      </c>
    </row>
    <row r="207" s="10" customFormat="1">
      <c r="A207" s="10"/>
      <c r="B207" s="203"/>
      <c r="C207" s="204"/>
      <c r="D207" s="196" t="s">
        <v>172</v>
      </c>
      <c r="E207" s="205" t="s">
        <v>28</v>
      </c>
      <c r="F207" s="206" t="s">
        <v>381</v>
      </c>
      <c r="G207" s="204"/>
      <c r="H207" s="207">
        <v>24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T207" s="213" t="s">
        <v>172</v>
      </c>
      <c r="AU207" s="213" t="s">
        <v>75</v>
      </c>
      <c r="AV207" s="10" t="s">
        <v>84</v>
      </c>
      <c r="AW207" s="10" t="s">
        <v>36</v>
      </c>
      <c r="AX207" s="10" t="s">
        <v>82</v>
      </c>
      <c r="AY207" s="213" t="s">
        <v>144</v>
      </c>
    </row>
    <row r="208" s="2" customFormat="1" ht="24.15" customHeight="1">
      <c r="A208" s="36"/>
      <c r="B208" s="37"/>
      <c r="C208" s="183" t="s">
        <v>382</v>
      </c>
      <c r="D208" s="183" t="s">
        <v>138</v>
      </c>
      <c r="E208" s="184" t="s">
        <v>383</v>
      </c>
      <c r="F208" s="185" t="s">
        <v>384</v>
      </c>
      <c r="G208" s="186" t="s">
        <v>185</v>
      </c>
      <c r="H208" s="187">
        <v>110.696</v>
      </c>
      <c r="I208" s="188"/>
      <c r="J208" s="189">
        <f>ROUND(I208*H208,2)</f>
        <v>0</v>
      </c>
      <c r="K208" s="185" t="s">
        <v>142</v>
      </c>
      <c r="L208" s="42"/>
      <c r="M208" s="190" t="s">
        <v>28</v>
      </c>
      <c r="N208" s="191" t="s">
        <v>46</v>
      </c>
      <c r="O208" s="82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143</v>
      </c>
      <c r="AT208" s="194" t="s">
        <v>138</v>
      </c>
      <c r="AU208" s="194" t="s">
        <v>75</v>
      </c>
      <c r="AY208" s="15" t="s">
        <v>144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5" t="s">
        <v>82</v>
      </c>
      <c r="BK208" s="195">
        <f>ROUND(I208*H208,2)</f>
        <v>0</v>
      </c>
      <c r="BL208" s="15" t="s">
        <v>143</v>
      </c>
      <c r="BM208" s="194" t="s">
        <v>385</v>
      </c>
    </row>
    <row r="209" s="2" customFormat="1">
      <c r="A209" s="36"/>
      <c r="B209" s="37"/>
      <c r="C209" s="38"/>
      <c r="D209" s="196" t="s">
        <v>146</v>
      </c>
      <c r="E209" s="38"/>
      <c r="F209" s="197" t="s">
        <v>386</v>
      </c>
      <c r="G209" s="38"/>
      <c r="H209" s="38"/>
      <c r="I209" s="198"/>
      <c r="J209" s="38"/>
      <c r="K209" s="38"/>
      <c r="L209" s="42"/>
      <c r="M209" s="199"/>
      <c r="N209" s="200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146</v>
      </c>
      <c r="AU209" s="15" t="s">
        <v>75</v>
      </c>
    </row>
    <row r="210" s="2" customFormat="1">
      <c r="A210" s="36"/>
      <c r="B210" s="37"/>
      <c r="C210" s="38"/>
      <c r="D210" s="201" t="s">
        <v>148</v>
      </c>
      <c r="E210" s="38"/>
      <c r="F210" s="202" t="s">
        <v>387</v>
      </c>
      <c r="G210" s="38"/>
      <c r="H210" s="38"/>
      <c r="I210" s="198"/>
      <c r="J210" s="38"/>
      <c r="K210" s="38"/>
      <c r="L210" s="42"/>
      <c r="M210" s="199"/>
      <c r="N210" s="200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148</v>
      </c>
      <c r="AU210" s="15" t="s">
        <v>75</v>
      </c>
    </row>
    <row r="211" s="2" customFormat="1" ht="33" customHeight="1">
      <c r="A211" s="36"/>
      <c r="B211" s="37"/>
      <c r="C211" s="183" t="s">
        <v>388</v>
      </c>
      <c r="D211" s="183" t="s">
        <v>138</v>
      </c>
      <c r="E211" s="184" t="s">
        <v>389</v>
      </c>
      <c r="F211" s="185" t="s">
        <v>390</v>
      </c>
      <c r="G211" s="186" t="s">
        <v>391</v>
      </c>
      <c r="H211" s="187">
        <v>6</v>
      </c>
      <c r="I211" s="188"/>
      <c r="J211" s="189">
        <f>ROUND(I211*H211,2)</f>
        <v>0</v>
      </c>
      <c r="K211" s="185" t="s">
        <v>28</v>
      </c>
      <c r="L211" s="42"/>
      <c r="M211" s="190" t="s">
        <v>28</v>
      </c>
      <c r="N211" s="191" t="s">
        <v>46</v>
      </c>
      <c r="O211" s="82"/>
      <c r="P211" s="192">
        <f>O211*H211</f>
        <v>0</v>
      </c>
      <c r="Q211" s="192">
        <v>0.07417</v>
      </c>
      <c r="R211" s="192">
        <f>Q211*H211</f>
        <v>0.44501999999999997</v>
      </c>
      <c r="S211" s="192">
        <v>0</v>
      </c>
      <c r="T211" s="19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4" t="s">
        <v>143</v>
      </c>
      <c r="AT211" s="194" t="s">
        <v>138</v>
      </c>
      <c r="AU211" s="194" t="s">
        <v>75</v>
      </c>
      <c r="AY211" s="15" t="s">
        <v>144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5" t="s">
        <v>82</v>
      </c>
      <c r="BK211" s="195">
        <f>ROUND(I211*H211,2)</f>
        <v>0</v>
      </c>
      <c r="BL211" s="15" t="s">
        <v>143</v>
      </c>
      <c r="BM211" s="194" t="s">
        <v>392</v>
      </c>
    </row>
    <row r="212" s="2" customFormat="1">
      <c r="A212" s="36"/>
      <c r="B212" s="37"/>
      <c r="C212" s="38"/>
      <c r="D212" s="196" t="s">
        <v>146</v>
      </c>
      <c r="E212" s="38"/>
      <c r="F212" s="197" t="s">
        <v>390</v>
      </c>
      <c r="G212" s="38"/>
      <c r="H212" s="38"/>
      <c r="I212" s="198"/>
      <c r="J212" s="38"/>
      <c r="K212" s="38"/>
      <c r="L212" s="42"/>
      <c r="M212" s="245"/>
      <c r="N212" s="246"/>
      <c r="O212" s="247"/>
      <c r="P212" s="247"/>
      <c r="Q212" s="247"/>
      <c r="R212" s="247"/>
      <c r="S212" s="247"/>
      <c r="T212" s="248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146</v>
      </c>
      <c r="AU212" s="15" t="s">
        <v>75</v>
      </c>
    </row>
    <row r="213" s="2" customFormat="1" ht="6.96" customHeight="1">
      <c r="A213" s="36"/>
      <c r="B213" s="57"/>
      <c r="C213" s="58"/>
      <c r="D213" s="58"/>
      <c r="E213" s="58"/>
      <c r="F213" s="58"/>
      <c r="G213" s="58"/>
      <c r="H213" s="58"/>
      <c r="I213" s="58"/>
      <c r="J213" s="58"/>
      <c r="K213" s="58"/>
      <c r="L213" s="42"/>
      <c r="M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</row>
  </sheetData>
  <sheetProtection sheet="1" autoFilter="0" formatColumns="0" formatRows="0" objects="1" scenarios="1" spinCount="100000" saltValue="qmpwcSCjgxIZnSmuyY/AwFyEldJmvqFk/HiqlOUeN13+9c1ITTJP/kAi2n6lY7LeyBKKCh/RD8vQYBNHfiIiIA==" hashValue="+raMPpbZ39YiZNej4PnRWRrmc1A53gCS5zYMyjrKnYOX0R9hMRbK/nVXHt7sbdgZvPxxrJikL8nUV94wQA2oLg==" algorithmName="SHA-512" password="CC35"/>
  <autoFilter ref="C78:K21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3_02/184853511"/>
    <hyperlink ref="F85" r:id="rId2" display="https://podminky.urs.cz/item/CS_URS_2023_02/183403112"/>
    <hyperlink ref="F88" r:id="rId3" display="https://podminky.urs.cz/item/CS_URS_2023_02/183403151"/>
    <hyperlink ref="F91" r:id="rId4" display="https://podminky.urs.cz/item/CS_URS_2023_02/183403152"/>
    <hyperlink ref="F94" r:id="rId5" display="https://podminky.urs.cz/item/CS_URS_2023_02/181451121"/>
    <hyperlink ref="F101" r:id="rId6" display="https://podminky.urs.cz/item/CS_URS_2023_02/185802113"/>
    <hyperlink ref="F108" r:id="rId7" display="https://podminky.urs.cz/item/CS_URS_2023_02/183101113"/>
    <hyperlink ref="F112" r:id="rId8" display="https://podminky.urs.cz/item/CS_URS_2023_02/185802114_D"/>
    <hyperlink ref="F119" r:id="rId9" display="https://podminky.urs.cz/item/CS_URS_2023_02/185802114"/>
    <hyperlink ref="F126" r:id="rId10" display="https://podminky.urs.cz/item/CS_URS_2023_02/184102110"/>
    <hyperlink ref="F130" r:id="rId11" display="https://podminky.urs.cz/item/CS_URS_2023_02/184102111"/>
    <hyperlink ref="F164" r:id="rId12" display="https://podminky.urs.cz/item/CS_URS_2023_02/184215112"/>
    <hyperlink ref="F173" r:id="rId13" display="https://podminky.urs.cz/item/CS_URS_2023_02/184813121"/>
    <hyperlink ref="F176" r:id="rId14" display="https://podminky.urs.cz/item/CS_URS_2023_02/184813133"/>
    <hyperlink ref="F180" r:id="rId15" display="https://podminky.urs.cz/item/CS_URS_2023_02/184813134"/>
    <hyperlink ref="F184" r:id="rId16" display="https://podminky.urs.cz/item/CS_URS_2023_02/184911421"/>
    <hyperlink ref="F190" r:id="rId17" display="https://podminky.urs.cz/item/CS_URS_2023_02/185804312"/>
    <hyperlink ref="F194" r:id="rId18" display="https://podminky.urs.cz/item/CS_URS_2023_02/185851121"/>
    <hyperlink ref="F197" r:id="rId19" display="https://podminky.urs.cz/item/CS_URS_2023_02/185851129"/>
    <hyperlink ref="F206" r:id="rId20" display="https://podminky.urs.cz/item/CS_URS_2023_02/348952262"/>
    <hyperlink ref="F210" r:id="rId21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120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394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ROUND((SUM(BE85:BE113)),  2)</f>
        <v>0</v>
      </c>
      <c r="G35" s="36"/>
      <c r="H35" s="36"/>
      <c r="I35" s="155">
        <v>0.20999999999999999</v>
      </c>
      <c r="J35" s="154">
        <f>ROUND(((SUM(BE85:BE113))*I35),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ROUND((SUM(BF85:BF113)),  2)</f>
        <v>0</v>
      </c>
      <c r="G36" s="36"/>
      <c r="H36" s="36"/>
      <c r="I36" s="155">
        <v>0.14999999999999999</v>
      </c>
      <c r="J36" s="154">
        <f>ROUND(((SUM(BF85:BF113))*I36),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120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SO-011 - 1.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120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SO-011 - 1.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SUM(P86:P113)</f>
        <v>0</v>
      </c>
      <c r="Q85" s="94"/>
      <c r="R85" s="180">
        <f>SUM(R86:R113)</f>
        <v>0.0062000000000000006</v>
      </c>
      <c r="S85" s="94"/>
      <c r="T85" s="181">
        <f>SUM(T86:T113)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SUM(BK86:BK113)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1980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397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400</v>
      </c>
      <c r="G89" s="204"/>
      <c r="H89" s="207">
        <v>1980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1.46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404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407</v>
      </c>
      <c r="G93" s="204"/>
      <c r="H93" s="207">
        <v>1.46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310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0.0062000000000000006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410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414</v>
      </c>
      <c r="G98" s="204"/>
      <c r="H98" s="207">
        <v>310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33" customHeight="1">
      <c r="A99" s="36"/>
      <c r="B99" s="37"/>
      <c r="C99" s="183" t="s">
        <v>143</v>
      </c>
      <c r="D99" s="183" t="s">
        <v>138</v>
      </c>
      <c r="E99" s="184" t="s">
        <v>415</v>
      </c>
      <c r="F99" s="185" t="s">
        <v>416</v>
      </c>
      <c r="G99" s="186" t="s">
        <v>141</v>
      </c>
      <c r="H99" s="187">
        <v>1433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417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418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419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420</v>
      </c>
      <c r="G102" s="204"/>
      <c r="H102" s="207">
        <v>1433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16.5" customHeight="1">
      <c r="A103" s="36"/>
      <c r="B103" s="37"/>
      <c r="C103" s="183" t="s">
        <v>166</v>
      </c>
      <c r="D103" s="183" t="s">
        <v>138</v>
      </c>
      <c r="E103" s="184" t="s">
        <v>348</v>
      </c>
      <c r="F103" s="185" t="s">
        <v>349</v>
      </c>
      <c r="G103" s="186" t="s">
        <v>343</v>
      </c>
      <c r="H103" s="187">
        <v>154.5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421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351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352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10" customFormat="1">
      <c r="A106" s="10"/>
      <c r="B106" s="203"/>
      <c r="C106" s="204"/>
      <c r="D106" s="196" t="s">
        <v>172</v>
      </c>
      <c r="E106" s="205" t="s">
        <v>28</v>
      </c>
      <c r="F106" s="206" t="s">
        <v>422</v>
      </c>
      <c r="G106" s="204"/>
      <c r="H106" s="207">
        <v>154.5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172</v>
      </c>
      <c r="AU106" s="213" t="s">
        <v>75</v>
      </c>
      <c r="AV106" s="10" t="s">
        <v>84</v>
      </c>
      <c r="AW106" s="10" t="s">
        <v>36</v>
      </c>
      <c r="AX106" s="10" t="s">
        <v>82</v>
      </c>
      <c r="AY106" s="213" t="s">
        <v>144</v>
      </c>
    </row>
    <row r="107" s="2" customFormat="1" ht="21.75" customHeight="1">
      <c r="A107" s="36"/>
      <c r="B107" s="37"/>
      <c r="C107" s="183" t="s">
        <v>174</v>
      </c>
      <c r="D107" s="183" t="s">
        <v>138</v>
      </c>
      <c r="E107" s="184" t="s">
        <v>355</v>
      </c>
      <c r="F107" s="185" t="s">
        <v>356</v>
      </c>
      <c r="G107" s="186" t="s">
        <v>343</v>
      </c>
      <c r="H107" s="187">
        <v>154.5</v>
      </c>
      <c r="I107" s="188"/>
      <c r="J107" s="189">
        <f>ROUND(I107*H107,2)</f>
        <v>0</v>
      </c>
      <c r="K107" s="185" t="s">
        <v>142</v>
      </c>
      <c r="L107" s="42"/>
      <c r="M107" s="190" t="s">
        <v>28</v>
      </c>
      <c r="N107" s="191" t="s">
        <v>46</v>
      </c>
      <c r="O107" s="82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4" t="s">
        <v>143</v>
      </c>
      <c r="AT107" s="194" t="s">
        <v>138</v>
      </c>
      <c r="AU107" s="194" t="s">
        <v>75</v>
      </c>
      <c r="AY107" s="15" t="s">
        <v>144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15" t="s">
        <v>82</v>
      </c>
      <c r="BK107" s="195">
        <f>ROUND(I107*H107,2)</f>
        <v>0</v>
      </c>
      <c r="BL107" s="15" t="s">
        <v>143</v>
      </c>
      <c r="BM107" s="194" t="s">
        <v>423</v>
      </c>
    </row>
    <row r="108" s="2" customFormat="1">
      <c r="A108" s="36"/>
      <c r="B108" s="37"/>
      <c r="C108" s="38"/>
      <c r="D108" s="196" t="s">
        <v>146</v>
      </c>
      <c r="E108" s="38"/>
      <c r="F108" s="197" t="s">
        <v>358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146</v>
      </c>
      <c r="AU108" s="15" t="s">
        <v>75</v>
      </c>
    </row>
    <row r="109" s="2" customFormat="1">
      <c r="A109" s="36"/>
      <c r="B109" s="37"/>
      <c r="C109" s="38"/>
      <c r="D109" s="201" t="s">
        <v>148</v>
      </c>
      <c r="E109" s="38"/>
      <c r="F109" s="202" t="s">
        <v>359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148</v>
      </c>
      <c r="AU109" s="15" t="s">
        <v>75</v>
      </c>
    </row>
    <row r="110" s="2" customFormat="1" ht="24.15" customHeight="1">
      <c r="A110" s="36"/>
      <c r="B110" s="37"/>
      <c r="C110" s="183" t="s">
        <v>182</v>
      </c>
      <c r="D110" s="183" t="s">
        <v>138</v>
      </c>
      <c r="E110" s="184" t="s">
        <v>361</v>
      </c>
      <c r="F110" s="185" t="s">
        <v>362</v>
      </c>
      <c r="G110" s="186" t="s">
        <v>343</v>
      </c>
      <c r="H110" s="187">
        <v>309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424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364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365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425</v>
      </c>
      <c r="G113" s="204"/>
      <c r="H113" s="207">
        <v>309</v>
      </c>
      <c r="I113" s="208"/>
      <c r="J113" s="204"/>
      <c r="K113" s="204"/>
      <c r="L113" s="209"/>
      <c r="M113" s="249"/>
      <c r="N113" s="250"/>
      <c r="O113" s="250"/>
      <c r="P113" s="250"/>
      <c r="Q113" s="250"/>
      <c r="R113" s="250"/>
      <c r="S113" s="250"/>
      <c r="T113" s="25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ceSMSrewwAENzNlcXdFoyU6D7W3rdz2jrWr0bZSZIHU+VQzbm14s/fcwZnWml9dQX26N1yS28I2NtC/Zn8UNzw==" hashValue="GCTrchgx0pI0Lf4QlMJ7bOG1UbWfqX6B7YCc+RS24zWFM3XcsnBWgh1v/zwhh6zHfVGz2Ogl/pWn1208ThIUEA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214"/>
    <hyperlink ref="F105" r:id="rId5" display="https://podminky.urs.cz/item/CS_URS_2023_02/185804312"/>
    <hyperlink ref="F109" r:id="rId6" display="https://podminky.urs.cz/item/CS_URS_2023_02/185851121"/>
    <hyperlink ref="F112" r:id="rId7" display="https://podminky.urs.cz/item/CS_URS_2023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120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426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ROUND((SUM(BE85:BE109)),  2)</f>
        <v>0</v>
      </c>
      <c r="G35" s="36"/>
      <c r="H35" s="36"/>
      <c r="I35" s="155">
        <v>0.20999999999999999</v>
      </c>
      <c r="J35" s="154">
        <f>ROUND(((SUM(BE85:BE109))*I35),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ROUND((SUM(BF85:BF109)),  2)</f>
        <v>0</v>
      </c>
      <c r="G36" s="36"/>
      <c r="H36" s="36"/>
      <c r="I36" s="155">
        <v>0.14999999999999999</v>
      </c>
      <c r="J36" s="154">
        <f>ROUND(((SUM(BF85:BF109))*I36),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ROUND((SUM(BG85:BG109)),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ROUND((SUM(BH85:BH109)),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ROUND((SUM(BI85:BI109)),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120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SO-012 - 2.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120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SO-012 - 2.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SUM(P86:P109)</f>
        <v>0</v>
      </c>
      <c r="Q85" s="94"/>
      <c r="R85" s="180">
        <f>SUM(R86:R109)</f>
        <v>0.0062000000000000006</v>
      </c>
      <c r="S85" s="94"/>
      <c r="T85" s="181">
        <f>SUM(T86:T109)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SUM(BK86:BK109)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1980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427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400</v>
      </c>
      <c r="G89" s="204"/>
      <c r="H89" s="207">
        <v>1980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0.97299999999999998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428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429</v>
      </c>
      <c r="G93" s="204"/>
      <c r="H93" s="207">
        <v>0.97299999999999998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310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0.0062000000000000006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430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414</v>
      </c>
      <c r="G98" s="204"/>
      <c r="H98" s="207">
        <v>310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16.5" customHeight="1">
      <c r="A99" s="36"/>
      <c r="B99" s="37"/>
      <c r="C99" s="183" t="s">
        <v>143</v>
      </c>
      <c r="D99" s="183" t="s">
        <v>138</v>
      </c>
      <c r="E99" s="184" t="s">
        <v>348</v>
      </c>
      <c r="F99" s="185" t="s">
        <v>349</v>
      </c>
      <c r="G99" s="186" t="s">
        <v>343</v>
      </c>
      <c r="H99" s="187">
        <v>92.700000000000003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431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351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352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432</v>
      </c>
      <c r="G102" s="204"/>
      <c r="H102" s="207">
        <v>92.700000000000003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1.75" customHeight="1">
      <c r="A103" s="36"/>
      <c r="B103" s="37"/>
      <c r="C103" s="183" t="s">
        <v>166</v>
      </c>
      <c r="D103" s="183" t="s">
        <v>138</v>
      </c>
      <c r="E103" s="184" t="s">
        <v>355</v>
      </c>
      <c r="F103" s="185" t="s">
        <v>356</v>
      </c>
      <c r="G103" s="186" t="s">
        <v>343</v>
      </c>
      <c r="H103" s="187">
        <v>92.700000000000003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433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2" customFormat="1" ht="24.15" customHeight="1">
      <c r="A106" s="36"/>
      <c r="B106" s="37"/>
      <c r="C106" s="183" t="s">
        <v>174</v>
      </c>
      <c r="D106" s="183" t="s">
        <v>138</v>
      </c>
      <c r="E106" s="184" t="s">
        <v>361</v>
      </c>
      <c r="F106" s="185" t="s">
        <v>362</v>
      </c>
      <c r="G106" s="186" t="s">
        <v>343</v>
      </c>
      <c r="H106" s="187">
        <v>185.40000000000001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434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364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365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435</v>
      </c>
      <c r="G109" s="204"/>
      <c r="H109" s="207">
        <v>185.40000000000001</v>
      </c>
      <c r="I109" s="208"/>
      <c r="J109" s="204"/>
      <c r="K109" s="204"/>
      <c r="L109" s="209"/>
      <c r="M109" s="249"/>
      <c r="N109" s="250"/>
      <c r="O109" s="250"/>
      <c r="P109" s="250"/>
      <c r="Q109" s="250"/>
      <c r="R109" s="250"/>
      <c r="S109" s="250"/>
      <c r="T109" s="25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6.96" customHeight="1">
      <c r="A110" s="36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42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sheetProtection sheet="1" autoFilter="0" formatColumns="0" formatRows="0" objects="1" scenarios="1" spinCount="100000" saltValue="YMdus8wzTW53Sh0a7u1ESVgF2PFD9vtBehJzoXh4/IHZr2QCPRVuoSYppQO64gkIrmmN8cLQdDfq9EroJiPP1A==" hashValue="XQNBfJALRRsYTvkcpqM7tRBMpttJ2CmRW8CPm/IHWi9xT/KU6dqK7rrTiwBhdVbfDRdziVm1owMIFNpBd7BZ9g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312"/>
    <hyperlink ref="F105" r:id="rId5" display="https://podminky.urs.cz/item/CS_URS_2023_02/185851121"/>
    <hyperlink ref="F108" r:id="rId6" display="https://podminky.urs.cz/item/CS_URS_2023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120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436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ROUND((SUM(BE85:BE113)),  2)</f>
        <v>0</v>
      </c>
      <c r="G35" s="36"/>
      <c r="H35" s="36"/>
      <c r="I35" s="155">
        <v>0.20999999999999999</v>
      </c>
      <c r="J35" s="154">
        <f>ROUND(((SUM(BE85:BE113))*I35),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ROUND((SUM(BF85:BF113)),  2)</f>
        <v>0</v>
      </c>
      <c r="G36" s="36"/>
      <c r="H36" s="36"/>
      <c r="I36" s="155">
        <v>0.14999999999999999</v>
      </c>
      <c r="J36" s="154">
        <f>ROUND(((SUM(BF85:BF113))*I36),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120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SO-013 - 3.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120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SO-013 - 3.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SUM(P86:P113)</f>
        <v>0</v>
      </c>
      <c r="Q85" s="94"/>
      <c r="R85" s="180">
        <f>SUM(R86:R113)</f>
        <v>0.0062000000000000006</v>
      </c>
      <c r="S85" s="94"/>
      <c r="T85" s="181">
        <f>SUM(T86:T113)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SUM(BK86:BK113)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1980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437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400</v>
      </c>
      <c r="G89" s="204"/>
      <c r="H89" s="207">
        <v>1980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0.97299999999999998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438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429</v>
      </c>
      <c r="G93" s="204"/>
      <c r="H93" s="207">
        <v>0.97299999999999998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310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0.0062000000000000006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439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414</v>
      </c>
      <c r="G98" s="204"/>
      <c r="H98" s="207">
        <v>310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16.5" customHeight="1">
      <c r="A99" s="36"/>
      <c r="B99" s="37"/>
      <c r="C99" s="183" t="s">
        <v>143</v>
      </c>
      <c r="D99" s="183" t="s">
        <v>138</v>
      </c>
      <c r="E99" s="184" t="s">
        <v>348</v>
      </c>
      <c r="F99" s="185" t="s">
        <v>349</v>
      </c>
      <c r="G99" s="186" t="s">
        <v>343</v>
      </c>
      <c r="H99" s="187">
        <v>30.899999999999999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440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351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352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441</v>
      </c>
      <c r="G102" s="204"/>
      <c r="H102" s="207">
        <v>30.899999999999999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1.75" customHeight="1">
      <c r="A103" s="36"/>
      <c r="B103" s="37"/>
      <c r="C103" s="183" t="s">
        <v>166</v>
      </c>
      <c r="D103" s="183" t="s">
        <v>138</v>
      </c>
      <c r="E103" s="184" t="s">
        <v>355</v>
      </c>
      <c r="F103" s="185" t="s">
        <v>356</v>
      </c>
      <c r="G103" s="186" t="s">
        <v>343</v>
      </c>
      <c r="H103" s="187">
        <v>30.899999999999999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442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2" customFormat="1" ht="24.15" customHeight="1">
      <c r="A106" s="36"/>
      <c r="B106" s="37"/>
      <c r="C106" s="183" t="s">
        <v>174</v>
      </c>
      <c r="D106" s="183" t="s">
        <v>138</v>
      </c>
      <c r="E106" s="184" t="s">
        <v>361</v>
      </c>
      <c r="F106" s="185" t="s">
        <v>362</v>
      </c>
      <c r="G106" s="186" t="s">
        <v>343</v>
      </c>
      <c r="H106" s="187">
        <v>61.799999999999997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443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364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365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444</v>
      </c>
      <c r="G109" s="204"/>
      <c r="H109" s="207">
        <v>61.799999999999997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21.75" customHeight="1">
      <c r="A110" s="36"/>
      <c r="B110" s="37"/>
      <c r="C110" s="183" t="s">
        <v>182</v>
      </c>
      <c r="D110" s="183" t="s">
        <v>138</v>
      </c>
      <c r="E110" s="184" t="s">
        <v>445</v>
      </c>
      <c r="F110" s="185" t="s">
        <v>446</v>
      </c>
      <c r="G110" s="186" t="s">
        <v>198</v>
      </c>
      <c r="H110" s="187">
        <v>133.333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447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448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449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450</v>
      </c>
      <c r="G113" s="204"/>
      <c r="H113" s="207">
        <v>133.333</v>
      </c>
      <c r="I113" s="208"/>
      <c r="J113" s="204"/>
      <c r="K113" s="204"/>
      <c r="L113" s="209"/>
      <c r="M113" s="249"/>
      <c r="N113" s="250"/>
      <c r="O113" s="250"/>
      <c r="P113" s="250"/>
      <c r="Q113" s="250"/>
      <c r="R113" s="250"/>
      <c r="S113" s="250"/>
      <c r="T113" s="25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ubBk68mZTt663DQWZZ0+Y+R46j+sMQgXkqjcLKGk5IF2rGJ3brSnarJsVbhRxKb3dG6VEZQrKYFaDLYZ7ICJbg==" hashValue="lDE6jc3usqcVrQg0ei32fLXS53h2iUCuUXKNEk/S/gpaYXyCnSchO5+COPwnM05D0MBcKGhQvYBgPh5IYE21wg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312"/>
    <hyperlink ref="F105" r:id="rId5" display="https://podminky.urs.cz/item/CS_URS_2023_02/185851121"/>
    <hyperlink ref="F108" r:id="rId6" display="https://podminky.urs.cz/item/CS_URS_2023_02/185851129"/>
    <hyperlink ref="F112" r:id="rId7" display="https://podminky.urs.cz/item/CS_URS_2023_02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119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451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28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22</v>
      </c>
      <c r="E12" s="36"/>
      <c r="F12" s="131" t="s">
        <v>23</v>
      </c>
      <c r="G12" s="36"/>
      <c r="H12" s="36"/>
      <c r="I12" s="140" t="s">
        <v>24</v>
      </c>
      <c r="J12" s="144" t="str">
        <f>'Rekapitulace stavby'!AN8</f>
        <v>25. 9. 2023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26</v>
      </c>
      <c r="E14" s="36"/>
      <c r="F14" s="36"/>
      <c r="G14" s="36"/>
      <c r="H14" s="36"/>
      <c r="I14" s="140" t="s">
        <v>27</v>
      </c>
      <c r="J14" s="131" t="s">
        <v>28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29</v>
      </c>
      <c r="F15" s="36"/>
      <c r="G15" s="36"/>
      <c r="H15" s="36"/>
      <c r="I15" s="140" t="s">
        <v>30</v>
      </c>
      <c r="J15" s="131" t="s">
        <v>28</v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31</v>
      </c>
      <c r="E17" s="36"/>
      <c r="F17" s="36"/>
      <c r="G17" s="36"/>
      <c r="H17" s="36"/>
      <c r="I17" s="140" t="s">
        <v>27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30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33</v>
      </c>
      <c r="E20" s="36"/>
      <c r="F20" s="36"/>
      <c r="G20" s="36"/>
      <c r="H20" s="36"/>
      <c r="I20" s="140" t="s">
        <v>27</v>
      </c>
      <c r="J20" s="131" t="s">
        <v>34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35</v>
      </c>
      <c r="F21" s="36"/>
      <c r="G21" s="36"/>
      <c r="H21" s="36"/>
      <c r="I21" s="140" t="s">
        <v>30</v>
      </c>
      <c r="J21" s="131" t="s">
        <v>28</v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37</v>
      </c>
      <c r="E23" s="36"/>
      <c r="F23" s="36"/>
      <c r="G23" s="36"/>
      <c r="H23" s="36"/>
      <c r="I23" s="140" t="s">
        <v>27</v>
      </c>
      <c r="J23" s="131" t="s">
        <v>34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38</v>
      </c>
      <c r="F24" s="36"/>
      <c r="G24" s="36"/>
      <c r="H24" s="36"/>
      <c r="I24" s="140" t="s">
        <v>30</v>
      </c>
      <c r="J24" s="131" t="s">
        <v>28</v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39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28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41</v>
      </c>
      <c r="E30" s="36"/>
      <c r="F30" s="36"/>
      <c r="G30" s="36"/>
      <c r="H30" s="36"/>
      <c r="I30" s="36"/>
      <c r="J30" s="151">
        <f>ROUND(J79,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43</v>
      </c>
      <c r="G32" s="36"/>
      <c r="H32" s="36"/>
      <c r="I32" s="152" t="s">
        <v>42</v>
      </c>
      <c r="J32" s="152" t="s">
        <v>44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45</v>
      </c>
      <c r="E33" s="140" t="s">
        <v>46</v>
      </c>
      <c r="F33" s="154">
        <f>ROUND((SUM(BE79:BE269)),  2)</f>
        <v>0</v>
      </c>
      <c r="G33" s="36"/>
      <c r="H33" s="36"/>
      <c r="I33" s="155">
        <v>0.20999999999999999</v>
      </c>
      <c r="J33" s="154">
        <f>ROUND(((SUM(BE79:BE269))*I33),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47</v>
      </c>
      <c r="F34" s="154">
        <f>ROUND((SUM(BF79:BF269)),  2)</f>
        <v>0</v>
      </c>
      <c r="G34" s="36"/>
      <c r="H34" s="36"/>
      <c r="I34" s="155">
        <v>0.14999999999999999</v>
      </c>
      <c r="J34" s="154">
        <f>ROUND(((SUM(BF79:BF269))*I34),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48</v>
      </c>
      <c r="F35" s="154">
        <f>ROUND((SUM(BG79:BG269)),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49</v>
      </c>
      <c r="F36" s="154">
        <f>ROUND((SUM(BH79:BH269)),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50</v>
      </c>
      <c r="F37" s="154">
        <f>ROUND((SUM(BI79:BI269)),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121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7" t="str">
        <f>E7</f>
        <v>Založení prvků IP, větrolamů v k.ú. Přibice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119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SO-02 - Větrolam V10, V11-1, V11-2 a V12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Přibice</v>
      </c>
      <c r="G52" s="38"/>
      <c r="H52" s="38"/>
      <c r="I52" s="30" t="s">
        <v>24</v>
      </c>
      <c r="J52" s="70" t="str">
        <f>IF(J12="","",J12)</f>
        <v>25. 9. 2023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26</v>
      </c>
      <c r="D54" s="38"/>
      <c r="E54" s="38"/>
      <c r="F54" s="25" t="str">
        <f>E15</f>
        <v>Ocec Přibice</v>
      </c>
      <c r="G54" s="38"/>
      <c r="H54" s="38"/>
      <c r="I54" s="30" t="s">
        <v>33</v>
      </c>
      <c r="J54" s="34" t="str">
        <f>E21</f>
        <v>AGROPROJEKT PSO s.r.o.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>Agroprojekt PSO s.r.o.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122</v>
      </c>
      <c r="D57" s="169"/>
      <c r="E57" s="169"/>
      <c r="F57" s="169"/>
      <c r="G57" s="169"/>
      <c r="H57" s="169"/>
      <c r="I57" s="169"/>
      <c r="J57" s="170" t="s">
        <v>123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73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124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125</v>
      </c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67" t="str">
        <f>E7</f>
        <v>Založení prvků IP, větrolamů v k.ú. Přibice</v>
      </c>
      <c r="F69" s="30"/>
      <c r="G69" s="30"/>
      <c r="H69" s="30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119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SO-02 - Větrolam V10, V11-1, V11-2 a V12</v>
      </c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22</v>
      </c>
      <c r="D73" s="38"/>
      <c r="E73" s="38"/>
      <c r="F73" s="25" t="str">
        <f>F12</f>
        <v>Přibice</v>
      </c>
      <c r="G73" s="38"/>
      <c r="H73" s="38"/>
      <c r="I73" s="30" t="s">
        <v>24</v>
      </c>
      <c r="J73" s="70" t="str">
        <f>IF(J12="","",J12)</f>
        <v>25. 9. 2023</v>
      </c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5.65" customHeight="1">
      <c r="A75" s="36"/>
      <c r="B75" s="37"/>
      <c r="C75" s="30" t="s">
        <v>26</v>
      </c>
      <c r="D75" s="38"/>
      <c r="E75" s="38"/>
      <c r="F75" s="25" t="str">
        <f>E15</f>
        <v>Ocec Přibice</v>
      </c>
      <c r="G75" s="38"/>
      <c r="H75" s="38"/>
      <c r="I75" s="30" t="s">
        <v>33</v>
      </c>
      <c r="J75" s="34" t="str">
        <f>E21</f>
        <v>AGROPROJEKT PSO s.r.o.</v>
      </c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5.65" customHeight="1">
      <c r="A76" s="36"/>
      <c r="B76" s="37"/>
      <c r="C76" s="30" t="s">
        <v>31</v>
      </c>
      <c r="D76" s="38"/>
      <c r="E76" s="38"/>
      <c r="F76" s="25" t="str">
        <f>IF(E18="","",E18)</f>
        <v>Vyplň údaj</v>
      </c>
      <c r="G76" s="38"/>
      <c r="H76" s="38"/>
      <c r="I76" s="30" t="s">
        <v>37</v>
      </c>
      <c r="J76" s="34" t="str">
        <f>E24</f>
        <v>Agroprojekt PSO s.r.o.</v>
      </c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72"/>
      <c r="B78" s="173"/>
      <c r="C78" s="174" t="s">
        <v>126</v>
      </c>
      <c r="D78" s="175" t="s">
        <v>60</v>
      </c>
      <c r="E78" s="175" t="s">
        <v>56</v>
      </c>
      <c r="F78" s="175" t="s">
        <v>57</v>
      </c>
      <c r="G78" s="175" t="s">
        <v>127</v>
      </c>
      <c r="H78" s="175" t="s">
        <v>128</v>
      </c>
      <c r="I78" s="175" t="s">
        <v>129</v>
      </c>
      <c r="J78" s="175" t="s">
        <v>123</v>
      </c>
      <c r="K78" s="176" t="s">
        <v>130</v>
      </c>
      <c r="L78" s="177"/>
      <c r="M78" s="90" t="s">
        <v>28</v>
      </c>
      <c r="N78" s="91" t="s">
        <v>45</v>
      </c>
      <c r="O78" s="91" t="s">
        <v>131</v>
      </c>
      <c r="P78" s="91" t="s">
        <v>132</v>
      </c>
      <c r="Q78" s="91" t="s">
        <v>133</v>
      </c>
      <c r="R78" s="91" t="s">
        <v>134</v>
      </c>
      <c r="S78" s="91" t="s">
        <v>135</v>
      </c>
      <c r="T78" s="92" t="s">
        <v>136</v>
      </c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</row>
    <row r="79" s="2" customFormat="1" ht="22.8" customHeight="1">
      <c r="A79" s="36"/>
      <c r="B79" s="37"/>
      <c r="C79" s="97" t="s">
        <v>137</v>
      </c>
      <c r="D79" s="38"/>
      <c r="E79" s="38"/>
      <c r="F79" s="38"/>
      <c r="G79" s="38"/>
      <c r="H79" s="38"/>
      <c r="I79" s="38"/>
      <c r="J79" s="178">
        <f>BK79</f>
        <v>0</v>
      </c>
      <c r="K79" s="38"/>
      <c r="L79" s="42"/>
      <c r="M79" s="93"/>
      <c r="N79" s="179"/>
      <c r="O79" s="94"/>
      <c r="P79" s="180">
        <f>SUM(P80:P269)</f>
        <v>0</v>
      </c>
      <c r="Q79" s="94"/>
      <c r="R79" s="180">
        <f>SUM(R80:R269)</f>
        <v>242.63616100000002</v>
      </c>
      <c r="S79" s="94"/>
      <c r="T79" s="181">
        <f>SUM(T80:T269)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74</v>
      </c>
      <c r="AU79" s="15" t="s">
        <v>124</v>
      </c>
      <c r="BK79" s="182">
        <f>SUM(BK80:BK269)</f>
        <v>0</v>
      </c>
    </row>
    <row r="80" s="2" customFormat="1" ht="24.15" customHeight="1">
      <c r="A80" s="36"/>
      <c r="B80" s="37"/>
      <c r="C80" s="183" t="s">
        <v>82</v>
      </c>
      <c r="D80" s="183" t="s">
        <v>138</v>
      </c>
      <c r="E80" s="184" t="s">
        <v>452</v>
      </c>
      <c r="F80" s="185" t="s">
        <v>453</v>
      </c>
      <c r="G80" s="186" t="s">
        <v>403</v>
      </c>
      <c r="H80" s="187">
        <v>0.36699999999999999</v>
      </c>
      <c r="I80" s="188"/>
      <c r="J80" s="189">
        <f>ROUND(I80*H80,2)</f>
        <v>0</v>
      </c>
      <c r="K80" s="185" t="s">
        <v>142</v>
      </c>
      <c r="L80" s="42"/>
      <c r="M80" s="190" t="s">
        <v>28</v>
      </c>
      <c r="N80" s="191" t="s">
        <v>46</v>
      </c>
      <c r="O80" s="82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4" t="s">
        <v>143</v>
      </c>
      <c r="AT80" s="194" t="s">
        <v>138</v>
      </c>
      <c r="AU80" s="194" t="s">
        <v>75</v>
      </c>
      <c r="AY80" s="15" t="s">
        <v>144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5" t="s">
        <v>82</v>
      </c>
      <c r="BK80" s="195">
        <f>ROUND(I80*H80,2)</f>
        <v>0</v>
      </c>
      <c r="BL80" s="15" t="s">
        <v>143</v>
      </c>
      <c r="BM80" s="194" t="s">
        <v>454</v>
      </c>
    </row>
    <row r="81" s="2" customFormat="1">
      <c r="A81" s="36"/>
      <c r="B81" s="37"/>
      <c r="C81" s="38"/>
      <c r="D81" s="196" t="s">
        <v>146</v>
      </c>
      <c r="E81" s="38"/>
      <c r="F81" s="197" t="s">
        <v>455</v>
      </c>
      <c r="G81" s="38"/>
      <c r="H81" s="38"/>
      <c r="I81" s="198"/>
      <c r="J81" s="38"/>
      <c r="K81" s="38"/>
      <c r="L81" s="42"/>
      <c r="M81" s="199"/>
      <c r="N81" s="200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146</v>
      </c>
      <c r="AU81" s="15" t="s">
        <v>75</v>
      </c>
    </row>
    <row r="82" s="2" customFormat="1">
      <c r="A82" s="36"/>
      <c r="B82" s="37"/>
      <c r="C82" s="38"/>
      <c r="D82" s="201" t="s">
        <v>148</v>
      </c>
      <c r="E82" s="38"/>
      <c r="F82" s="202" t="s">
        <v>456</v>
      </c>
      <c r="G82" s="38"/>
      <c r="H82" s="38"/>
      <c r="I82" s="198"/>
      <c r="J82" s="38"/>
      <c r="K82" s="38"/>
      <c r="L82" s="42"/>
      <c r="M82" s="199"/>
      <c r="N82" s="200"/>
      <c r="O82" s="82"/>
      <c r="P82" s="82"/>
      <c r="Q82" s="82"/>
      <c r="R82" s="82"/>
      <c r="S82" s="82"/>
      <c r="T82" s="83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148</v>
      </c>
      <c r="AU82" s="15" t="s">
        <v>75</v>
      </c>
    </row>
    <row r="83" s="10" customFormat="1">
      <c r="A83" s="10"/>
      <c r="B83" s="203"/>
      <c r="C83" s="204"/>
      <c r="D83" s="196" t="s">
        <v>172</v>
      </c>
      <c r="E83" s="205" t="s">
        <v>28</v>
      </c>
      <c r="F83" s="206" t="s">
        <v>457</v>
      </c>
      <c r="G83" s="204"/>
      <c r="H83" s="207">
        <v>0.36699999999999999</v>
      </c>
      <c r="I83" s="208"/>
      <c r="J83" s="204"/>
      <c r="K83" s="204"/>
      <c r="L83" s="209"/>
      <c r="M83" s="210"/>
      <c r="N83" s="211"/>
      <c r="O83" s="211"/>
      <c r="P83" s="211"/>
      <c r="Q83" s="211"/>
      <c r="R83" s="211"/>
      <c r="S83" s="211"/>
      <c r="T83" s="212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13" t="s">
        <v>172</v>
      </c>
      <c r="AU83" s="213" t="s">
        <v>75</v>
      </c>
      <c r="AV83" s="10" t="s">
        <v>84</v>
      </c>
      <c r="AW83" s="10" t="s">
        <v>36</v>
      </c>
      <c r="AX83" s="10" t="s">
        <v>82</v>
      </c>
      <c r="AY83" s="213" t="s">
        <v>144</v>
      </c>
    </row>
    <row r="84" s="2" customFormat="1" ht="24.15" customHeight="1">
      <c r="A84" s="36"/>
      <c r="B84" s="37"/>
      <c r="C84" s="183" t="s">
        <v>84</v>
      </c>
      <c r="D84" s="183" t="s">
        <v>138</v>
      </c>
      <c r="E84" s="184" t="s">
        <v>458</v>
      </c>
      <c r="F84" s="185" t="s">
        <v>459</v>
      </c>
      <c r="G84" s="186" t="s">
        <v>403</v>
      </c>
      <c r="H84" s="187">
        <v>0.36699999999999999</v>
      </c>
      <c r="I84" s="188"/>
      <c r="J84" s="189">
        <f>ROUND(I84*H84,2)</f>
        <v>0</v>
      </c>
      <c r="K84" s="185" t="s">
        <v>142</v>
      </c>
      <c r="L84" s="42"/>
      <c r="M84" s="190" t="s">
        <v>28</v>
      </c>
      <c r="N84" s="191" t="s">
        <v>46</v>
      </c>
      <c r="O84" s="82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4" t="s">
        <v>143</v>
      </c>
      <c r="AT84" s="194" t="s">
        <v>138</v>
      </c>
      <c r="AU84" s="194" t="s">
        <v>75</v>
      </c>
      <c r="AY84" s="15" t="s">
        <v>144</v>
      </c>
      <c r="BE84" s="195">
        <f>IF(N84="základní",J84,0)</f>
        <v>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15" t="s">
        <v>82</v>
      </c>
      <c r="BK84" s="195">
        <f>ROUND(I84*H84,2)</f>
        <v>0</v>
      </c>
      <c r="BL84" s="15" t="s">
        <v>143</v>
      </c>
      <c r="BM84" s="194" t="s">
        <v>460</v>
      </c>
    </row>
    <row r="85" s="2" customFormat="1">
      <c r="A85" s="36"/>
      <c r="B85" s="37"/>
      <c r="C85" s="38"/>
      <c r="D85" s="196" t="s">
        <v>146</v>
      </c>
      <c r="E85" s="38"/>
      <c r="F85" s="197" t="s">
        <v>461</v>
      </c>
      <c r="G85" s="38"/>
      <c r="H85" s="38"/>
      <c r="I85" s="198"/>
      <c r="J85" s="38"/>
      <c r="K85" s="38"/>
      <c r="L85" s="42"/>
      <c r="M85" s="199"/>
      <c r="N85" s="200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146</v>
      </c>
      <c r="AU85" s="15" t="s">
        <v>75</v>
      </c>
    </row>
    <row r="86" s="2" customFormat="1">
      <c r="A86" s="36"/>
      <c r="B86" s="37"/>
      <c r="C86" s="38"/>
      <c r="D86" s="201" t="s">
        <v>148</v>
      </c>
      <c r="E86" s="38"/>
      <c r="F86" s="202" t="s">
        <v>462</v>
      </c>
      <c r="G86" s="38"/>
      <c r="H86" s="38"/>
      <c r="I86" s="198"/>
      <c r="J86" s="38"/>
      <c r="K86" s="38"/>
      <c r="L86" s="42"/>
      <c r="M86" s="199"/>
      <c r="N86" s="200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148</v>
      </c>
      <c r="AU86" s="15" t="s">
        <v>75</v>
      </c>
    </row>
    <row r="87" s="10" customFormat="1">
      <c r="A87" s="10"/>
      <c r="B87" s="203"/>
      <c r="C87" s="204"/>
      <c r="D87" s="196" t="s">
        <v>172</v>
      </c>
      <c r="E87" s="205" t="s">
        <v>28</v>
      </c>
      <c r="F87" s="206" t="s">
        <v>457</v>
      </c>
      <c r="G87" s="204"/>
      <c r="H87" s="207">
        <v>0.36699999999999999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13" t="s">
        <v>172</v>
      </c>
      <c r="AU87" s="213" t="s">
        <v>75</v>
      </c>
      <c r="AV87" s="10" t="s">
        <v>84</v>
      </c>
      <c r="AW87" s="10" t="s">
        <v>36</v>
      </c>
      <c r="AX87" s="10" t="s">
        <v>82</v>
      </c>
      <c r="AY87" s="213" t="s">
        <v>144</v>
      </c>
    </row>
    <row r="88" s="2" customFormat="1" ht="33" customHeight="1">
      <c r="A88" s="36"/>
      <c r="B88" s="37"/>
      <c r="C88" s="183" t="s">
        <v>155</v>
      </c>
      <c r="D88" s="183" t="s">
        <v>138</v>
      </c>
      <c r="E88" s="184" t="s">
        <v>463</v>
      </c>
      <c r="F88" s="185" t="s">
        <v>464</v>
      </c>
      <c r="G88" s="186" t="s">
        <v>343</v>
      </c>
      <c r="H88" s="187">
        <v>299.25</v>
      </c>
      <c r="I88" s="188"/>
      <c r="J88" s="189">
        <f>ROUND(I88*H88,2)</f>
        <v>0</v>
      </c>
      <c r="K88" s="185" t="s">
        <v>142</v>
      </c>
      <c r="L88" s="42"/>
      <c r="M88" s="190" t="s">
        <v>28</v>
      </c>
      <c r="N88" s="191" t="s">
        <v>46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143</v>
      </c>
      <c r="AT88" s="194" t="s">
        <v>138</v>
      </c>
      <c r="AU88" s="194" t="s">
        <v>75</v>
      </c>
      <c r="AY88" s="15" t="s">
        <v>144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82</v>
      </c>
      <c r="BK88" s="195">
        <f>ROUND(I88*H88,2)</f>
        <v>0</v>
      </c>
      <c r="BL88" s="15" t="s">
        <v>143</v>
      </c>
      <c r="BM88" s="194" t="s">
        <v>465</v>
      </c>
    </row>
    <row r="89" s="2" customFormat="1">
      <c r="A89" s="36"/>
      <c r="B89" s="37"/>
      <c r="C89" s="38"/>
      <c r="D89" s="196" t="s">
        <v>146</v>
      </c>
      <c r="E89" s="38"/>
      <c r="F89" s="197" t="s">
        <v>466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146</v>
      </c>
      <c r="AU89" s="15" t="s">
        <v>75</v>
      </c>
    </row>
    <row r="90" s="2" customFormat="1">
      <c r="A90" s="36"/>
      <c r="B90" s="37"/>
      <c r="C90" s="38"/>
      <c r="D90" s="201" t="s">
        <v>148</v>
      </c>
      <c r="E90" s="38"/>
      <c r="F90" s="202" t="s">
        <v>467</v>
      </c>
      <c r="G90" s="38"/>
      <c r="H90" s="38"/>
      <c r="I90" s="198"/>
      <c r="J90" s="38"/>
      <c r="K90" s="38"/>
      <c r="L90" s="42"/>
      <c r="M90" s="199"/>
      <c r="N90" s="20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148</v>
      </c>
      <c r="AU90" s="15" t="s">
        <v>75</v>
      </c>
    </row>
    <row r="91" s="10" customFormat="1">
      <c r="A91" s="10"/>
      <c r="B91" s="203"/>
      <c r="C91" s="204"/>
      <c r="D91" s="196" t="s">
        <v>172</v>
      </c>
      <c r="E91" s="205" t="s">
        <v>28</v>
      </c>
      <c r="F91" s="206" t="s">
        <v>468</v>
      </c>
      <c r="G91" s="204"/>
      <c r="H91" s="207">
        <v>299.25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172</v>
      </c>
      <c r="AU91" s="213" t="s">
        <v>75</v>
      </c>
      <c r="AV91" s="10" t="s">
        <v>84</v>
      </c>
      <c r="AW91" s="10" t="s">
        <v>36</v>
      </c>
      <c r="AX91" s="10" t="s">
        <v>82</v>
      </c>
      <c r="AY91" s="213" t="s">
        <v>144</v>
      </c>
    </row>
    <row r="92" s="2" customFormat="1" ht="37.8" customHeight="1">
      <c r="A92" s="36"/>
      <c r="B92" s="37"/>
      <c r="C92" s="183" t="s">
        <v>143</v>
      </c>
      <c r="D92" s="183" t="s">
        <v>138</v>
      </c>
      <c r="E92" s="184" t="s">
        <v>469</v>
      </c>
      <c r="F92" s="185" t="s">
        <v>470</v>
      </c>
      <c r="G92" s="186" t="s">
        <v>343</v>
      </c>
      <c r="H92" s="187">
        <v>299.25</v>
      </c>
      <c r="I92" s="188"/>
      <c r="J92" s="189">
        <f>ROUND(I92*H92,2)</f>
        <v>0</v>
      </c>
      <c r="K92" s="185" t="s">
        <v>142</v>
      </c>
      <c r="L92" s="42"/>
      <c r="M92" s="190" t="s">
        <v>28</v>
      </c>
      <c r="N92" s="191" t="s">
        <v>46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143</v>
      </c>
      <c r="AT92" s="194" t="s">
        <v>138</v>
      </c>
      <c r="AU92" s="194" t="s">
        <v>75</v>
      </c>
      <c r="AY92" s="15" t="s">
        <v>144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82</v>
      </c>
      <c r="BK92" s="195">
        <f>ROUND(I92*H92,2)</f>
        <v>0</v>
      </c>
      <c r="BL92" s="15" t="s">
        <v>143</v>
      </c>
      <c r="BM92" s="194" t="s">
        <v>471</v>
      </c>
    </row>
    <row r="93" s="2" customFormat="1">
      <c r="A93" s="36"/>
      <c r="B93" s="37"/>
      <c r="C93" s="38"/>
      <c r="D93" s="196" t="s">
        <v>146</v>
      </c>
      <c r="E93" s="38"/>
      <c r="F93" s="197" t="s">
        <v>472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146</v>
      </c>
      <c r="AU93" s="15" t="s">
        <v>75</v>
      </c>
    </row>
    <row r="94" s="2" customFormat="1">
      <c r="A94" s="36"/>
      <c r="B94" s="37"/>
      <c r="C94" s="38"/>
      <c r="D94" s="201" t="s">
        <v>148</v>
      </c>
      <c r="E94" s="38"/>
      <c r="F94" s="202" t="s">
        <v>473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148</v>
      </c>
      <c r="AU94" s="15" t="s">
        <v>75</v>
      </c>
    </row>
    <row r="95" s="2" customFormat="1">
      <c r="A95" s="36"/>
      <c r="B95" s="37"/>
      <c r="C95" s="38"/>
      <c r="D95" s="196" t="s">
        <v>474</v>
      </c>
      <c r="E95" s="38"/>
      <c r="F95" s="252" t="s">
        <v>475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474</v>
      </c>
      <c r="AU95" s="15" t="s">
        <v>75</v>
      </c>
    </row>
    <row r="96" s="10" customFormat="1">
      <c r="A96" s="10"/>
      <c r="B96" s="203"/>
      <c r="C96" s="204"/>
      <c r="D96" s="196" t="s">
        <v>172</v>
      </c>
      <c r="E96" s="205" t="s">
        <v>28</v>
      </c>
      <c r="F96" s="206" t="s">
        <v>468</v>
      </c>
      <c r="G96" s="204"/>
      <c r="H96" s="207">
        <v>299.25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172</v>
      </c>
      <c r="AU96" s="213" t="s">
        <v>75</v>
      </c>
      <c r="AV96" s="10" t="s">
        <v>84</v>
      </c>
      <c r="AW96" s="10" t="s">
        <v>36</v>
      </c>
      <c r="AX96" s="10" t="s">
        <v>82</v>
      </c>
      <c r="AY96" s="213" t="s">
        <v>144</v>
      </c>
    </row>
    <row r="97" s="2" customFormat="1" ht="24.15" customHeight="1">
      <c r="A97" s="36"/>
      <c r="B97" s="37"/>
      <c r="C97" s="183" t="s">
        <v>166</v>
      </c>
      <c r="D97" s="183" t="s">
        <v>138</v>
      </c>
      <c r="E97" s="184" t="s">
        <v>476</v>
      </c>
      <c r="F97" s="185" t="s">
        <v>477</v>
      </c>
      <c r="G97" s="186" t="s">
        <v>343</v>
      </c>
      <c r="H97" s="187">
        <v>299.25</v>
      </c>
      <c r="I97" s="188"/>
      <c r="J97" s="189">
        <f>ROUND(I97*H97,2)</f>
        <v>0</v>
      </c>
      <c r="K97" s="185" t="s">
        <v>142</v>
      </c>
      <c r="L97" s="42"/>
      <c r="M97" s="190" t="s">
        <v>28</v>
      </c>
      <c r="N97" s="191" t="s">
        <v>46</v>
      </c>
      <c r="O97" s="82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4" t="s">
        <v>143</v>
      </c>
      <c r="AT97" s="194" t="s">
        <v>138</v>
      </c>
      <c r="AU97" s="194" t="s">
        <v>75</v>
      </c>
      <c r="AY97" s="15" t="s">
        <v>144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5" t="s">
        <v>82</v>
      </c>
      <c r="BK97" s="195">
        <f>ROUND(I97*H97,2)</f>
        <v>0</v>
      </c>
      <c r="BL97" s="15" t="s">
        <v>143</v>
      </c>
      <c r="BM97" s="194" t="s">
        <v>478</v>
      </c>
    </row>
    <row r="98" s="2" customFormat="1">
      <c r="A98" s="36"/>
      <c r="B98" s="37"/>
      <c r="C98" s="38"/>
      <c r="D98" s="196" t="s">
        <v>146</v>
      </c>
      <c r="E98" s="38"/>
      <c r="F98" s="197" t="s">
        <v>479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146</v>
      </c>
      <c r="AU98" s="15" t="s">
        <v>75</v>
      </c>
    </row>
    <row r="99" s="2" customFormat="1">
      <c r="A99" s="36"/>
      <c r="B99" s="37"/>
      <c r="C99" s="38"/>
      <c r="D99" s="201" t="s">
        <v>148</v>
      </c>
      <c r="E99" s="38"/>
      <c r="F99" s="202" t="s">
        <v>480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148</v>
      </c>
      <c r="AU99" s="15" t="s">
        <v>75</v>
      </c>
    </row>
    <row r="100" s="2" customFormat="1" ht="24.15" customHeight="1">
      <c r="A100" s="36"/>
      <c r="B100" s="37"/>
      <c r="C100" s="183" t="s">
        <v>174</v>
      </c>
      <c r="D100" s="183" t="s">
        <v>138</v>
      </c>
      <c r="E100" s="184" t="s">
        <v>481</v>
      </c>
      <c r="F100" s="185" t="s">
        <v>482</v>
      </c>
      <c r="G100" s="186" t="s">
        <v>185</v>
      </c>
      <c r="H100" s="187">
        <v>56.857999999999997</v>
      </c>
      <c r="I100" s="188"/>
      <c r="J100" s="189">
        <f>ROUND(I100*H100,2)</f>
        <v>0</v>
      </c>
      <c r="K100" s="185" t="s">
        <v>142</v>
      </c>
      <c r="L100" s="42"/>
      <c r="M100" s="190" t="s">
        <v>28</v>
      </c>
      <c r="N100" s="191" t="s">
        <v>46</v>
      </c>
      <c r="O100" s="82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4" t="s">
        <v>143</v>
      </c>
      <c r="AT100" s="194" t="s">
        <v>138</v>
      </c>
      <c r="AU100" s="194" t="s">
        <v>75</v>
      </c>
      <c r="AY100" s="15" t="s">
        <v>144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5" t="s">
        <v>82</v>
      </c>
      <c r="BK100" s="195">
        <f>ROUND(I100*H100,2)</f>
        <v>0</v>
      </c>
      <c r="BL100" s="15" t="s">
        <v>143</v>
      </c>
      <c r="BM100" s="194" t="s">
        <v>483</v>
      </c>
    </row>
    <row r="101" s="2" customFormat="1">
      <c r="A101" s="36"/>
      <c r="B101" s="37"/>
      <c r="C101" s="38"/>
      <c r="D101" s="196" t="s">
        <v>146</v>
      </c>
      <c r="E101" s="38"/>
      <c r="F101" s="197" t="s">
        <v>484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146</v>
      </c>
      <c r="AU101" s="15" t="s">
        <v>75</v>
      </c>
    </row>
    <row r="102" s="2" customFormat="1">
      <c r="A102" s="36"/>
      <c r="B102" s="37"/>
      <c r="C102" s="38"/>
      <c r="D102" s="201" t="s">
        <v>148</v>
      </c>
      <c r="E102" s="38"/>
      <c r="F102" s="202" t="s">
        <v>485</v>
      </c>
      <c r="G102" s="38"/>
      <c r="H102" s="38"/>
      <c r="I102" s="198"/>
      <c r="J102" s="38"/>
      <c r="K102" s="38"/>
      <c r="L102" s="42"/>
      <c r="M102" s="199"/>
      <c r="N102" s="200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148</v>
      </c>
      <c r="AU102" s="15" t="s">
        <v>75</v>
      </c>
    </row>
    <row r="103" s="2" customFormat="1">
      <c r="A103" s="36"/>
      <c r="B103" s="37"/>
      <c r="C103" s="38"/>
      <c r="D103" s="196" t="s">
        <v>474</v>
      </c>
      <c r="E103" s="38"/>
      <c r="F103" s="252" t="s">
        <v>486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474</v>
      </c>
      <c r="AU103" s="15" t="s">
        <v>75</v>
      </c>
    </row>
    <row r="104" s="10" customFormat="1">
      <c r="A104" s="10"/>
      <c r="B104" s="203"/>
      <c r="C104" s="204"/>
      <c r="D104" s="196" t="s">
        <v>172</v>
      </c>
      <c r="E104" s="205" t="s">
        <v>28</v>
      </c>
      <c r="F104" s="206" t="s">
        <v>487</v>
      </c>
      <c r="G104" s="204"/>
      <c r="H104" s="207">
        <v>56.857999999999997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3" t="s">
        <v>172</v>
      </c>
      <c r="AU104" s="213" t="s">
        <v>75</v>
      </c>
      <c r="AV104" s="10" t="s">
        <v>84</v>
      </c>
      <c r="AW104" s="10" t="s">
        <v>36</v>
      </c>
      <c r="AX104" s="10" t="s">
        <v>82</v>
      </c>
      <c r="AY104" s="213" t="s">
        <v>144</v>
      </c>
    </row>
    <row r="105" s="2" customFormat="1" ht="24.15" customHeight="1">
      <c r="A105" s="36"/>
      <c r="B105" s="37"/>
      <c r="C105" s="183" t="s">
        <v>182</v>
      </c>
      <c r="D105" s="183" t="s">
        <v>138</v>
      </c>
      <c r="E105" s="184" t="s">
        <v>488</v>
      </c>
      <c r="F105" s="185" t="s">
        <v>489</v>
      </c>
      <c r="G105" s="186" t="s">
        <v>141</v>
      </c>
      <c r="H105" s="187">
        <v>855</v>
      </c>
      <c r="I105" s="188"/>
      <c r="J105" s="189">
        <f>ROUND(I105*H105,2)</f>
        <v>0</v>
      </c>
      <c r="K105" s="185" t="s">
        <v>142</v>
      </c>
      <c r="L105" s="42"/>
      <c r="M105" s="190" t="s">
        <v>28</v>
      </c>
      <c r="N105" s="191" t="s">
        <v>46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143</v>
      </c>
      <c r="AT105" s="194" t="s">
        <v>138</v>
      </c>
      <c r="AU105" s="194" t="s">
        <v>75</v>
      </c>
      <c r="AY105" s="15" t="s">
        <v>144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82</v>
      </c>
      <c r="BK105" s="195">
        <f>ROUND(I105*H105,2)</f>
        <v>0</v>
      </c>
      <c r="BL105" s="15" t="s">
        <v>143</v>
      </c>
      <c r="BM105" s="194" t="s">
        <v>490</v>
      </c>
    </row>
    <row r="106" s="2" customFormat="1">
      <c r="A106" s="36"/>
      <c r="B106" s="37"/>
      <c r="C106" s="38"/>
      <c r="D106" s="196" t="s">
        <v>146</v>
      </c>
      <c r="E106" s="38"/>
      <c r="F106" s="197" t="s">
        <v>491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146</v>
      </c>
      <c r="AU106" s="15" t="s">
        <v>75</v>
      </c>
    </row>
    <row r="107" s="2" customFormat="1">
      <c r="A107" s="36"/>
      <c r="B107" s="37"/>
      <c r="C107" s="38"/>
      <c r="D107" s="201" t="s">
        <v>148</v>
      </c>
      <c r="E107" s="38"/>
      <c r="F107" s="202" t="s">
        <v>492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148</v>
      </c>
      <c r="AU107" s="15" t="s">
        <v>75</v>
      </c>
    </row>
    <row r="108" s="11" customFormat="1">
      <c r="A108" s="11"/>
      <c r="B108" s="224"/>
      <c r="C108" s="225"/>
      <c r="D108" s="196" t="s">
        <v>172</v>
      </c>
      <c r="E108" s="226" t="s">
        <v>28</v>
      </c>
      <c r="F108" s="227" t="s">
        <v>493</v>
      </c>
      <c r="G108" s="225"/>
      <c r="H108" s="226" t="s">
        <v>28</v>
      </c>
      <c r="I108" s="228"/>
      <c r="J108" s="225"/>
      <c r="K108" s="225"/>
      <c r="L108" s="229"/>
      <c r="M108" s="230"/>
      <c r="N108" s="231"/>
      <c r="O108" s="231"/>
      <c r="P108" s="231"/>
      <c r="Q108" s="231"/>
      <c r="R108" s="231"/>
      <c r="S108" s="231"/>
      <c r="T108" s="232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T108" s="233" t="s">
        <v>172</v>
      </c>
      <c r="AU108" s="233" t="s">
        <v>75</v>
      </c>
      <c r="AV108" s="11" t="s">
        <v>82</v>
      </c>
      <c r="AW108" s="11" t="s">
        <v>36</v>
      </c>
      <c r="AX108" s="11" t="s">
        <v>75</v>
      </c>
      <c r="AY108" s="233" t="s">
        <v>144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494</v>
      </c>
      <c r="G109" s="204"/>
      <c r="H109" s="207">
        <v>855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33" customHeight="1">
      <c r="A110" s="36"/>
      <c r="B110" s="37"/>
      <c r="C110" s="183" t="s">
        <v>179</v>
      </c>
      <c r="D110" s="183" t="s">
        <v>138</v>
      </c>
      <c r="E110" s="184" t="s">
        <v>139</v>
      </c>
      <c r="F110" s="185" t="s">
        <v>140</v>
      </c>
      <c r="G110" s="186" t="s">
        <v>141</v>
      </c>
      <c r="H110" s="187">
        <v>13249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495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147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149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496</v>
      </c>
      <c r="G113" s="204"/>
      <c r="H113" s="207">
        <v>13249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24.15" customHeight="1">
      <c r="A114" s="36"/>
      <c r="B114" s="37"/>
      <c r="C114" s="183" t="s">
        <v>195</v>
      </c>
      <c r="D114" s="183" t="s">
        <v>138</v>
      </c>
      <c r="E114" s="184" t="s">
        <v>150</v>
      </c>
      <c r="F114" s="185" t="s">
        <v>151</v>
      </c>
      <c r="G114" s="186" t="s">
        <v>141</v>
      </c>
      <c r="H114" s="187">
        <v>13249</v>
      </c>
      <c r="I114" s="188"/>
      <c r="J114" s="189">
        <f>ROUND(I114*H114,2)</f>
        <v>0</v>
      </c>
      <c r="K114" s="185" t="s">
        <v>142</v>
      </c>
      <c r="L114" s="42"/>
      <c r="M114" s="190" t="s">
        <v>28</v>
      </c>
      <c r="N114" s="191" t="s">
        <v>46</v>
      </c>
      <c r="O114" s="82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4" t="s">
        <v>143</v>
      </c>
      <c r="AT114" s="194" t="s">
        <v>138</v>
      </c>
      <c r="AU114" s="194" t="s">
        <v>75</v>
      </c>
      <c r="AY114" s="15" t="s">
        <v>144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5" t="s">
        <v>82</v>
      </c>
      <c r="BK114" s="195">
        <f>ROUND(I114*H114,2)</f>
        <v>0</v>
      </c>
      <c r="BL114" s="15" t="s">
        <v>143</v>
      </c>
      <c r="BM114" s="194" t="s">
        <v>497</v>
      </c>
    </row>
    <row r="115" s="2" customFormat="1">
      <c r="A115" s="36"/>
      <c r="B115" s="37"/>
      <c r="C115" s="38"/>
      <c r="D115" s="196" t="s">
        <v>146</v>
      </c>
      <c r="E115" s="38"/>
      <c r="F115" s="197" t="s">
        <v>153</v>
      </c>
      <c r="G115" s="38"/>
      <c r="H115" s="38"/>
      <c r="I115" s="198"/>
      <c r="J115" s="38"/>
      <c r="K115" s="38"/>
      <c r="L115" s="42"/>
      <c r="M115" s="199"/>
      <c r="N115" s="20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146</v>
      </c>
      <c r="AU115" s="15" t="s">
        <v>75</v>
      </c>
    </row>
    <row r="116" s="2" customFormat="1">
      <c r="A116" s="36"/>
      <c r="B116" s="37"/>
      <c r="C116" s="38"/>
      <c r="D116" s="201" t="s">
        <v>148</v>
      </c>
      <c r="E116" s="38"/>
      <c r="F116" s="202" t="s">
        <v>154</v>
      </c>
      <c r="G116" s="38"/>
      <c r="H116" s="38"/>
      <c r="I116" s="198"/>
      <c r="J116" s="38"/>
      <c r="K116" s="38"/>
      <c r="L116" s="42"/>
      <c r="M116" s="199"/>
      <c r="N116" s="200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148</v>
      </c>
      <c r="AU116" s="15" t="s">
        <v>75</v>
      </c>
    </row>
    <row r="117" s="10" customFormat="1">
      <c r="A117" s="10"/>
      <c r="B117" s="203"/>
      <c r="C117" s="204"/>
      <c r="D117" s="196" t="s">
        <v>172</v>
      </c>
      <c r="E117" s="205" t="s">
        <v>28</v>
      </c>
      <c r="F117" s="206" t="s">
        <v>496</v>
      </c>
      <c r="G117" s="204"/>
      <c r="H117" s="207">
        <v>13249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172</v>
      </c>
      <c r="AU117" s="213" t="s">
        <v>75</v>
      </c>
      <c r="AV117" s="10" t="s">
        <v>84</v>
      </c>
      <c r="AW117" s="10" t="s">
        <v>36</v>
      </c>
      <c r="AX117" s="10" t="s">
        <v>82</v>
      </c>
      <c r="AY117" s="213" t="s">
        <v>144</v>
      </c>
    </row>
    <row r="118" s="2" customFormat="1" ht="21.75" customHeight="1">
      <c r="A118" s="36"/>
      <c r="B118" s="37"/>
      <c r="C118" s="183" t="s">
        <v>203</v>
      </c>
      <c r="D118" s="183" t="s">
        <v>138</v>
      </c>
      <c r="E118" s="184" t="s">
        <v>156</v>
      </c>
      <c r="F118" s="185" t="s">
        <v>157</v>
      </c>
      <c r="G118" s="186" t="s">
        <v>141</v>
      </c>
      <c r="H118" s="187">
        <v>13249</v>
      </c>
      <c r="I118" s="188"/>
      <c r="J118" s="189">
        <f>ROUND(I118*H118,2)</f>
        <v>0</v>
      </c>
      <c r="K118" s="185" t="s">
        <v>142</v>
      </c>
      <c r="L118" s="42"/>
      <c r="M118" s="190" t="s">
        <v>28</v>
      </c>
      <c r="N118" s="191" t="s">
        <v>46</v>
      </c>
      <c r="O118" s="82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4" t="s">
        <v>143</v>
      </c>
      <c r="AT118" s="194" t="s">
        <v>138</v>
      </c>
      <c r="AU118" s="194" t="s">
        <v>75</v>
      </c>
      <c r="AY118" s="15" t="s">
        <v>144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5" t="s">
        <v>82</v>
      </c>
      <c r="BK118" s="195">
        <f>ROUND(I118*H118,2)</f>
        <v>0</v>
      </c>
      <c r="BL118" s="15" t="s">
        <v>143</v>
      </c>
      <c r="BM118" s="194" t="s">
        <v>498</v>
      </c>
    </row>
    <row r="119" s="2" customFormat="1">
      <c r="A119" s="36"/>
      <c r="B119" s="37"/>
      <c r="C119" s="38"/>
      <c r="D119" s="196" t="s">
        <v>146</v>
      </c>
      <c r="E119" s="38"/>
      <c r="F119" s="197" t="s">
        <v>159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146</v>
      </c>
      <c r="AU119" s="15" t="s">
        <v>75</v>
      </c>
    </row>
    <row r="120" s="2" customFormat="1">
      <c r="A120" s="36"/>
      <c r="B120" s="37"/>
      <c r="C120" s="38"/>
      <c r="D120" s="201" t="s">
        <v>148</v>
      </c>
      <c r="E120" s="38"/>
      <c r="F120" s="202" t="s">
        <v>160</v>
      </c>
      <c r="G120" s="38"/>
      <c r="H120" s="38"/>
      <c r="I120" s="198"/>
      <c r="J120" s="38"/>
      <c r="K120" s="38"/>
      <c r="L120" s="42"/>
      <c r="M120" s="199"/>
      <c r="N120" s="200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148</v>
      </c>
      <c r="AU120" s="15" t="s">
        <v>75</v>
      </c>
    </row>
    <row r="121" s="10" customFormat="1">
      <c r="A121" s="10"/>
      <c r="B121" s="203"/>
      <c r="C121" s="204"/>
      <c r="D121" s="196" t="s">
        <v>172</v>
      </c>
      <c r="E121" s="205" t="s">
        <v>28</v>
      </c>
      <c r="F121" s="206" t="s">
        <v>496</v>
      </c>
      <c r="G121" s="204"/>
      <c r="H121" s="207">
        <v>13249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3" t="s">
        <v>172</v>
      </c>
      <c r="AU121" s="213" t="s">
        <v>75</v>
      </c>
      <c r="AV121" s="10" t="s">
        <v>84</v>
      </c>
      <c r="AW121" s="10" t="s">
        <v>36</v>
      </c>
      <c r="AX121" s="10" t="s">
        <v>82</v>
      </c>
      <c r="AY121" s="213" t="s">
        <v>144</v>
      </c>
    </row>
    <row r="122" s="2" customFormat="1" ht="21.75" customHeight="1">
      <c r="A122" s="36"/>
      <c r="B122" s="37"/>
      <c r="C122" s="183" t="s">
        <v>210</v>
      </c>
      <c r="D122" s="183" t="s">
        <v>138</v>
      </c>
      <c r="E122" s="184" t="s">
        <v>161</v>
      </c>
      <c r="F122" s="185" t="s">
        <v>162</v>
      </c>
      <c r="G122" s="186" t="s">
        <v>141</v>
      </c>
      <c r="H122" s="187">
        <v>13249</v>
      </c>
      <c r="I122" s="188"/>
      <c r="J122" s="189">
        <f>ROUND(I122*H122,2)</f>
        <v>0</v>
      </c>
      <c r="K122" s="185" t="s">
        <v>142</v>
      </c>
      <c r="L122" s="42"/>
      <c r="M122" s="190" t="s">
        <v>28</v>
      </c>
      <c r="N122" s="191" t="s">
        <v>46</v>
      </c>
      <c r="O122" s="82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4" t="s">
        <v>143</v>
      </c>
      <c r="AT122" s="194" t="s">
        <v>138</v>
      </c>
      <c r="AU122" s="194" t="s">
        <v>75</v>
      </c>
      <c r="AY122" s="15" t="s">
        <v>144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5" t="s">
        <v>82</v>
      </c>
      <c r="BK122" s="195">
        <f>ROUND(I122*H122,2)</f>
        <v>0</v>
      </c>
      <c r="BL122" s="15" t="s">
        <v>143</v>
      </c>
      <c r="BM122" s="194" t="s">
        <v>499</v>
      </c>
    </row>
    <row r="123" s="2" customFormat="1">
      <c r="A123" s="36"/>
      <c r="B123" s="37"/>
      <c r="C123" s="38"/>
      <c r="D123" s="196" t="s">
        <v>146</v>
      </c>
      <c r="E123" s="38"/>
      <c r="F123" s="197" t="s">
        <v>164</v>
      </c>
      <c r="G123" s="38"/>
      <c r="H123" s="38"/>
      <c r="I123" s="198"/>
      <c r="J123" s="38"/>
      <c r="K123" s="38"/>
      <c r="L123" s="42"/>
      <c r="M123" s="199"/>
      <c r="N123" s="20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146</v>
      </c>
      <c r="AU123" s="15" t="s">
        <v>75</v>
      </c>
    </row>
    <row r="124" s="2" customFormat="1">
      <c r="A124" s="36"/>
      <c r="B124" s="37"/>
      <c r="C124" s="38"/>
      <c r="D124" s="201" t="s">
        <v>148</v>
      </c>
      <c r="E124" s="38"/>
      <c r="F124" s="202" t="s">
        <v>165</v>
      </c>
      <c r="G124" s="38"/>
      <c r="H124" s="38"/>
      <c r="I124" s="198"/>
      <c r="J124" s="38"/>
      <c r="K124" s="38"/>
      <c r="L124" s="42"/>
      <c r="M124" s="199"/>
      <c r="N124" s="200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148</v>
      </c>
      <c r="AU124" s="15" t="s">
        <v>75</v>
      </c>
    </row>
    <row r="125" s="10" customFormat="1">
      <c r="A125" s="10"/>
      <c r="B125" s="203"/>
      <c r="C125" s="204"/>
      <c r="D125" s="196" t="s">
        <v>172</v>
      </c>
      <c r="E125" s="205" t="s">
        <v>28</v>
      </c>
      <c r="F125" s="206" t="s">
        <v>496</v>
      </c>
      <c r="G125" s="204"/>
      <c r="H125" s="207">
        <v>13249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3" t="s">
        <v>172</v>
      </c>
      <c r="AU125" s="213" t="s">
        <v>75</v>
      </c>
      <c r="AV125" s="10" t="s">
        <v>84</v>
      </c>
      <c r="AW125" s="10" t="s">
        <v>36</v>
      </c>
      <c r="AX125" s="10" t="s">
        <v>82</v>
      </c>
      <c r="AY125" s="213" t="s">
        <v>144</v>
      </c>
    </row>
    <row r="126" s="2" customFormat="1" ht="24.15" customHeight="1">
      <c r="A126" s="36"/>
      <c r="B126" s="37"/>
      <c r="C126" s="183" t="s">
        <v>216</v>
      </c>
      <c r="D126" s="183" t="s">
        <v>138</v>
      </c>
      <c r="E126" s="184" t="s">
        <v>167</v>
      </c>
      <c r="F126" s="185" t="s">
        <v>168</v>
      </c>
      <c r="G126" s="186" t="s">
        <v>141</v>
      </c>
      <c r="H126" s="187">
        <v>13249</v>
      </c>
      <c r="I126" s="188"/>
      <c r="J126" s="189">
        <f>ROUND(I126*H126,2)</f>
        <v>0</v>
      </c>
      <c r="K126" s="185" t="s">
        <v>142</v>
      </c>
      <c r="L126" s="42"/>
      <c r="M126" s="190" t="s">
        <v>28</v>
      </c>
      <c r="N126" s="191" t="s">
        <v>46</v>
      </c>
      <c r="O126" s="82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4" t="s">
        <v>143</v>
      </c>
      <c r="AT126" s="194" t="s">
        <v>138</v>
      </c>
      <c r="AU126" s="194" t="s">
        <v>75</v>
      </c>
      <c r="AY126" s="15" t="s">
        <v>144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5" t="s">
        <v>82</v>
      </c>
      <c r="BK126" s="195">
        <f>ROUND(I126*H126,2)</f>
        <v>0</v>
      </c>
      <c r="BL126" s="15" t="s">
        <v>143</v>
      </c>
      <c r="BM126" s="194" t="s">
        <v>500</v>
      </c>
    </row>
    <row r="127" s="2" customFormat="1">
      <c r="A127" s="36"/>
      <c r="B127" s="37"/>
      <c r="C127" s="38"/>
      <c r="D127" s="196" t="s">
        <v>146</v>
      </c>
      <c r="E127" s="38"/>
      <c r="F127" s="197" t="s">
        <v>170</v>
      </c>
      <c r="G127" s="38"/>
      <c r="H127" s="38"/>
      <c r="I127" s="198"/>
      <c r="J127" s="38"/>
      <c r="K127" s="38"/>
      <c r="L127" s="42"/>
      <c r="M127" s="199"/>
      <c r="N127" s="200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146</v>
      </c>
      <c r="AU127" s="15" t="s">
        <v>75</v>
      </c>
    </row>
    <row r="128" s="2" customFormat="1">
      <c r="A128" s="36"/>
      <c r="B128" s="37"/>
      <c r="C128" s="38"/>
      <c r="D128" s="201" t="s">
        <v>148</v>
      </c>
      <c r="E128" s="38"/>
      <c r="F128" s="202" t="s">
        <v>171</v>
      </c>
      <c r="G128" s="38"/>
      <c r="H128" s="38"/>
      <c r="I128" s="198"/>
      <c r="J128" s="38"/>
      <c r="K128" s="38"/>
      <c r="L128" s="42"/>
      <c r="M128" s="199"/>
      <c r="N128" s="200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148</v>
      </c>
      <c r="AU128" s="15" t="s">
        <v>75</v>
      </c>
    </row>
    <row r="129" s="10" customFormat="1">
      <c r="A129" s="10"/>
      <c r="B129" s="203"/>
      <c r="C129" s="204"/>
      <c r="D129" s="196" t="s">
        <v>172</v>
      </c>
      <c r="E129" s="205" t="s">
        <v>28</v>
      </c>
      <c r="F129" s="206" t="s">
        <v>501</v>
      </c>
      <c r="G129" s="204"/>
      <c r="H129" s="207">
        <v>13249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3" t="s">
        <v>172</v>
      </c>
      <c r="AU129" s="213" t="s">
        <v>75</v>
      </c>
      <c r="AV129" s="10" t="s">
        <v>84</v>
      </c>
      <c r="AW129" s="10" t="s">
        <v>36</v>
      </c>
      <c r="AX129" s="10" t="s">
        <v>82</v>
      </c>
      <c r="AY129" s="213" t="s">
        <v>144</v>
      </c>
    </row>
    <row r="130" s="2" customFormat="1" ht="16.5" customHeight="1">
      <c r="A130" s="36"/>
      <c r="B130" s="37"/>
      <c r="C130" s="214" t="s">
        <v>221</v>
      </c>
      <c r="D130" s="214" t="s">
        <v>175</v>
      </c>
      <c r="E130" s="215" t="s">
        <v>176</v>
      </c>
      <c r="F130" s="216" t="s">
        <v>177</v>
      </c>
      <c r="G130" s="217" t="s">
        <v>178</v>
      </c>
      <c r="H130" s="218">
        <v>331.22500000000002</v>
      </c>
      <c r="I130" s="219"/>
      <c r="J130" s="220">
        <f>ROUND(I130*H130,2)</f>
        <v>0</v>
      </c>
      <c r="K130" s="216" t="s">
        <v>142</v>
      </c>
      <c r="L130" s="221"/>
      <c r="M130" s="222" t="s">
        <v>28</v>
      </c>
      <c r="N130" s="223" t="s">
        <v>46</v>
      </c>
      <c r="O130" s="82"/>
      <c r="P130" s="192">
        <f>O130*H130</f>
        <v>0</v>
      </c>
      <c r="Q130" s="192">
        <v>0.001</v>
      </c>
      <c r="R130" s="192">
        <f>Q130*H130</f>
        <v>0.33122500000000005</v>
      </c>
      <c r="S130" s="192">
        <v>0</v>
      </c>
      <c r="T130" s="19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4" t="s">
        <v>179</v>
      </c>
      <c r="AT130" s="194" t="s">
        <v>175</v>
      </c>
      <c r="AU130" s="194" t="s">
        <v>75</v>
      </c>
      <c r="AY130" s="15" t="s">
        <v>144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5" t="s">
        <v>82</v>
      </c>
      <c r="BK130" s="195">
        <f>ROUND(I130*H130,2)</f>
        <v>0</v>
      </c>
      <c r="BL130" s="15" t="s">
        <v>143</v>
      </c>
      <c r="BM130" s="194" t="s">
        <v>502</v>
      </c>
    </row>
    <row r="131" s="2" customFormat="1">
      <c r="A131" s="36"/>
      <c r="B131" s="37"/>
      <c r="C131" s="38"/>
      <c r="D131" s="196" t="s">
        <v>146</v>
      </c>
      <c r="E131" s="38"/>
      <c r="F131" s="197" t="s">
        <v>177</v>
      </c>
      <c r="G131" s="38"/>
      <c r="H131" s="38"/>
      <c r="I131" s="198"/>
      <c r="J131" s="38"/>
      <c r="K131" s="38"/>
      <c r="L131" s="42"/>
      <c r="M131" s="199"/>
      <c r="N131" s="200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146</v>
      </c>
      <c r="AU131" s="15" t="s">
        <v>75</v>
      </c>
    </row>
    <row r="132" s="10" customFormat="1">
      <c r="A132" s="10"/>
      <c r="B132" s="203"/>
      <c r="C132" s="204"/>
      <c r="D132" s="196" t="s">
        <v>172</v>
      </c>
      <c r="E132" s="205" t="s">
        <v>28</v>
      </c>
      <c r="F132" s="206" t="s">
        <v>503</v>
      </c>
      <c r="G132" s="204"/>
      <c r="H132" s="207">
        <v>331.22500000000002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3" t="s">
        <v>172</v>
      </c>
      <c r="AU132" s="213" t="s">
        <v>75</v>
      </c>
      <c r="AV132" s="10" t="s">
        <v>84</v>
      </c>
      <c r="AW132" s="10" t="s">
        <v>36</v>
      </c>
      <c r="AX132" s="10" t="s">
        <v>82</v>
      </c>
      <c r="AY132" s="213" t="s">
        <v>144</v>
      </c>
    </row>
    <row r="133" s="2" customFormat="1" ht="24.15" customHeight="1">
      <c r="A133" s="36"/>
      <c r="B133" s="37"/>
      <c r="C133" s="183" t="s">
        <v>226</v>
      </c>
      <c r="D133" s="183" t="s">
        <v>138</v>
      </c>
      <c r="E133" s="184" t="s">
        <v>183</v>
      </c>
      <c r="F133" s="185" t="s">
        <v>184</v>
      </c>
      <c r="G133" s="186" t="s">
        <v>185</v>
      </c>
      <c r="H133" s="187">
        <v>0.311</v>
      </c>
      <c r="I133" s="188"/>
      <c r="J133" s="189">
        <f>ROUND(I133*H133,2)</f>
        <v>0</v>
      </c>
      <c r="K133" s="185" t="s">
        <v>142</v>
      </c>
      <c r="L133" s="42"/>
      <c r="M133" s="190" t="s">
        <v>28</v>
      </c>
      <c r="N133" s="191" t="s">
        <v>46</v>
      </c>
      <c r="O133" s="82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4" t="s">
        <v>143</v>
      </c>
      <c r="AT133" s="194" t="s">
        <v>138</v>
      </c>
      <c r="AU133" s="194" t="s">
        <v>75</v>
      </c>
      <c r="AY133" s="15" t="s">
        <v>144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5" t="s">
        <v>82</v>
      </c>
      <c r="BK133" s="195">
        <f>ROUND(I133*H133,2)</f>
        <v>0</v>
      </c>
      <c r="BL133" s="15" t="s">
        <v>143</v>
      </c>
      <c r="BM133" s="194" t="s">
        <v>504</v>
      </c>
    </row>
    <row r="134" s="2" customFormat="1">
      <c r="A134" s="36"/>
      <c r="B134" s="37"/>
      <c r="C134" s="38"/>
      <c r="D134" s="196" t="s">
        <v>146</v>
      </c>
      <c r="E134" s="38"/>
      <c r="F134" s="197" t="s">
        <v>187</v>
      </c>
      <c r="G134" s="38"/>
      <c r="H134" s="38"/>
      <c r="I134" s="198"/>
      <c r="J134" s="38"/>
      <c r="K134" s="38"/>
      <c r="L134" s="42"/>
      <c r="M134" s="199"/>
      <c r="N134" s="200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146</v>
      </c>
      <c r="AU134" s="15" t="s">
        <v>75</v>
      </c>
    </row>
    <row r="135" s="2" customFormat="1">
      <c r="A135" s="36"/>
      <c r="B135" s="37"/>
      <c r="C135" s="38"/>
      <c r="D135" s="201" t="s">
        <v>148</v>
      </c>
      <c r="E135" s="38"/>
      <c r="F135" s="202" t="s">
        <v>188</v>
      </c>
      <c r="G135" s="38"/>
      <c r="H135" s="38"/>
      <c r="I135" s="198"/>
      <c r="J135" s="38"/>
      <c r="K135" s="38"/>
      <c r="L135" s="42"/>
      <c r="M135" s="199"/>
      <c r="N135" s="200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148</v>
      </c>
      <c r="AU135" s="15" t="s">
        <v>75</v>
      </c>
    </row>
    <row r="136" s="10" customFormat="1">
      <c r="A136" s="10"/>
      <c r="B136" s="203"/>
      <c r="C136" s="204"/>
      <c r="D136" s="196" t="s">
        <v>172</v>
      </c>
      <c r="E136" s="205" t="s">
        <v>28</v>
      </c>
      <c r="F136" s="206" t="s">
        <v>505</v>
      </c>
      <c r="G136" s="204"/>
      <c r="H136" s="207">
        <v>0.311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13" t="s">
        <v>172</v>
      </c>
      <c r="AU136" s="213" t="s">
        <v>75</v>
      </c>
      <c r="AV136" s="10" t="s">
        <v>84</v>
      </c>
      <c r="AW136" s="10" t="s">
        <v>36</v>
      </c>
      <c r="AX136" s="10" t="s">
        <v>82</v>
      </c>
      <c r="AY136" s="213" t="s">
        <v>144</v>
      </c>
    </row>
    <row r="137" s="2" customFormat="1" ht="24.15" customHeight="1">
      <c r="A137" s="36"/>
      <c r="B137" s="37"/>
      <c r="C137" s="214" t="s">
        <v>8</v>
      </c>
      <c r="D137" s="214" t="s">
        <v>175</v>
      </c>
      <c r="E137" s="215" t="s">
        <v>190</v>
      </c>
      <c r="F137" s="216" t="s">
        <v>191</v>
      </c>
      <c r="G137" s="217" t="s">
        <v>178</v>
      </c>
      <c r="H137" s="218">
        <v>311.39999999999998</v>
      </c>
      <c r="I137" s="219"/>
      <c r="J137" s="220">
        <f>ROUND(I137*H137,2)</f>
        <v>0</v>
      </c>
      <c r="K137" s="216" t="s">
        <v>28</v>
      </c>
      <c r="L137" s="221"/>
      <c r="M137" s="222" t="s">
        <v>28</v>
      </c>
      <c r="N137" s="223" t="s">
        <v>46</v>
      </c>
      <c r="O137" s="82"/>
      <c r="P137" s="192">
        <f>O137*H137</f>
        <v>0</v>
      </c>
      <c r="Q137" s="192">
        <v>0.001</v>
      </c>
      <c r="R137" s="192">
        <f>Q137*H137</f>
        <v>0.31140000000000001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179</v>
      </c>
      <c r="AT137" s="194" t="s">
        <v>175</v>
      </c>
      <c r="AU137" s="194" t="s">
        <v>75</v>
      </c>
      <c r="AY137" s="15" t="s">
        <v>144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82</v>
      </c>
      <c r="BK137" s="195">
        <f>ROUND(I137*H137,2)</f>
        <v>0</v>
      </c>
      <c r="BL137" s="15" t="s">
        <v>143</v>
      </c>
      <c r="BM137" s="194" t="s">
        <v>506</v>
      </c>
    </row>
    <row r="138" s="2" customFormat="1">
      <c r="A138" s="36"/>
      <c r="B138" s="37"/>
      <c r="C138" s="38"/>
      <c r="D138" s="196" t="s">
        <v>146</v>
      </c>
      <c r="E138" s="38"/>
      <c r="F138" s="197" t="s">
        <v>193</v>
      </c>
      <c r="G138" s="38"/>
      <c r="H138" s="38"/>
      <c r="I138" s="198"/>
      <c r="J138" s="38"/>
      <c r="K138" s="38"/>
      <c r="L138" s="42"/>
      <c r="M138" s="199"/>
      <c r="N138" s="20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146</v>
      </c>
      <c r="AU138" s="15" t="s">
        <v>75</v>
      </c>
    </row>
    <row r="139" s="10" customFormat="1">
      <c r="A139" s="10"/>
      <c r="B139" s="203"/>
      <c r="C139" s="204"/>
      <c r="D139" s="196" t="s">
        <v>172</v>
      </c>
      <c r="E139" s="205" t="s">
        <v>28</v>
      </c>
      <c r="F139" s="206" t="s">
        <v>507</v>
      </c>
      <c r="G139" s="204"/>
      <c r="H139" s="207">
        <v>311.39999999999998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3" t="s">
        <v>172</v>
      </c>
      <c r="AU139" s="213" t="s">
        <v>75</v>
      </c>
      <c r="AV139" s="10" t="s">
        <v>84</v>
      </c>
      <c r="AW139" s="10" t="s">
        <v>36</v>
      </c>
      <c r="AX139" s="10" t="s">
        <v>82</v>
      </c>
      <c r="AY139" s="213" t="s">
        <v>144</v>
      </c>
    </row>
    <row r="140" s="2" customFormat="1" ht="33" customHeight="1">
      <c r="A140" s="36"/>
      <c r="B140" s="37"/>
      <c r="C140" s="183" t="s">
        <v>239</v>
      </c>
      <c r="D140" s="183" t="s">
        <v>138</v>
      </c>
      <c r="E140" s="184" t="s">
        <v>196</v>
      </c>
      <c r="F140" s="185" t="s">
        <v>197</v>
      </c>
      <c r="G140" s="186" t="s">
        <v>198</v>
      </c>
      <c r="H140" s="187">
        <v>4957</v>
      </c>
      <c r="I140" s="188"/>
      <c r="J140" s="189">
        <f>ROUND(I140*H140,2)</f>
        <v>0</v>
      </c>
      <c r="K140" s="185" t="s">
        <v>142</v>
      </c>
      <c r="L140" s="42"/>
      <c r="M140" s="190" t="s">
        <v>28</v>
      </c>
      <c r="N140" s="191" t="s">
        <v>46</v>
      </c>
      <c r="O140" s="82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4" t="s">
        <v>143</v>
      </c>
      <c r="AT140" s="194" t="s">
        <v>138</v>
      </c>
      <c r="AU140" s="194" t="s">
        <v>75</v>
      </c>
      <c r="AY140" s="15" t="s">
        <v>144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5" t="s">
        <v>82</v>
      </c>
      <c r="BK140" s="195">
        <f>ROUND(I140*H140,2)</f>
        <v>0</v>
      </c>
      <c r="BL140" s="15" t="s">
        <v>143</v>
      </c>
      <c r="BM140" s="194" t="s">
        <v>508</v>
      </c>
    </row>
    <row r="141" s="2" customFormat="1">
      <c r="A141" s="36"/>
      <c r="B141" s="37"/>
      <c r="C141" s="38"/>
      <c r="D141" s="196" t="s">
        <v>146</v>
      </c>
      <c r="E141" s="38"/>
      <c r="F141" s="197" t="s">
        <v>200</v>
      </c>
      <c r="G141" s="38"/>
      <c r="H141" s="38"/>
      <c r="I141" s="198"/>
      <c r="J141" s="38"/>
      <c r="K141" s="38"/>
      <c r="L141" s="42"/>
      <c r="M141" s="199"/>
      <c r="N141" s="200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146</v>
      </c>
      <c r="AU141" s="15" t="s">
        <v>75</v>
      </c>
    </row>
    <row r="142" s="2" customFormat="1">
      <c r="A142" s="36"/>
      <c r="B142" s="37"/>
      <c r="C142" s="38"/>
      <c r="D142" s="201" t="s">
        <v>148</v>
      </c>
      <c r="E142" s="38"/>
      <c r="F142" s="202" t="s">
        <v>201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148</v>
      </c>
      <c r="AU142" s="15" t="s">
        <v>75</v>
      </c>
    </row>
    <row r="143" s="10" customFormat="1">
      <c r="A143" s="10"/>
      <c r="B143" s="203"/>
      <c r="C143" s="204"/>
      <c r="D143" s="196" t="s">
        <v>172</v>
      </c>
      <c r="E143" s="205" t="s">
        <v>28</v>
      </c>
      <c r="F143" s="206" t="s">
        <v>509</v>
      </c>
      <c r="G143" s="204"/>
      <c r="H143" s="207">
        <v>4957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13" t="s">
        <v>172</v>
      </c>
      <c r="AU143" s="213" t="s">
        <v>75</v>
      </c>
      <c r="AV143" s="10" t="s">
        <v>84</v>
      </c>
      <c r="AW143" s="10" t="s">
        <v>36</v>
      </c>
      <c r="AX143" s="10" t="s">
        <v>82</v>
      </c>
      <c r="AY143" s="213" t="s">
        <v>144</v>
      </c>
    </row>
    <row r="144" s="2" customFormat="1" ht="24.15" customHeight="1">
      <c r="A144" s="36"/>
      <c r="B144" s="37"/>
      <c r="C144" s="183" t="s">
        <v>243</v>
      </c>
      <c r="D144" s="183" t="s">
        <v>138</v>
      </c>
      <c r="E144" s="184" t="s">
        <v>204</v>
      </c>
      <c r="F144" s="185" t="s">
        <v>205</v>
      </c>
      <c r="G144" s="186" t="s">
        <v>185</v>
      </c>
      <c r="H144" s="187">
        <v>0.14899999999999999</v>
      </c>
      <c r="I144" s="188"/>
      <c r="J144" s="189">
        <f>ROUND(I144*H144,2)</f>
        <v>0</v>
      </c>
      <c r="K144" s="185" t="s">
        <v>142</v>
      </c>
      <c r="L144" s="42"/>
      <c r="M144" s="190" t="s">
        <v>28</v>
      </c>
      <c r="N144" s="191" t="s">
        <v>46</v>
      </c>
      <c r="O144" s="82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4" t="s">
        <v>143</v>
      </c>
      <c r="AT144" s="194" t="s">
        <v>138</v>
      </c>
      <c r="AU144" s="194" t="s">
        <v>75</v>
      </c>
      <c r="AY144" s="15" t="s">
        <v>144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5" t="s">
        <v>82</v>
      </c>
      <c r="BK144" s="195">
        <f>ROUND(I144*H144,2)</f>
        <v>0</v>
      </c>
      <c r="BL144" s="15" t="s">
        <v>143</v>
      </c>
      <c r="BM144" s="194" t="s">
        <v>510</v>
      </c>
    </row>
    <row r="145" s="2" customFormat="1">
      <c r="A145" s="36"/>
      <c r="B145" s="37"/>
      <c r="C145" s="38"/>
      <c r="D145" s="196" t="s">
        <v>146</v>
      </c>
      <c r="E145" s="38"/>
      <c r="F145" s="197" t="s">
        <v>207</v>
      </c>
      <c r="G145" s="38"/>
      <c r="H145" s="38"/>
      <c r="I145" s="198"/>
      <c r="J145" s="38"/>
      <c r="K145" s="38"/>
      <c r="L145" s="42"/>
      <c r="M145" s="199"/>
      <c r="N145" s="200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146</v>
      </c>
      <c r="AU145" s="15" t="s">
        <v>75</v>
      </c>
    </row>
    <row r="146" s="2" customFormat="1">
      <c r="A146" s="36"/>
      <c r="B146" s="37"/>
      <c r="C146" s="38"/>
      <c r="D146" s="201" t="s">
        <v>148</v>
      </c>
      <c r="E146" s="38"/>
      <c r="F146" s="202" t="s">
        <v>208</v>
      </c>
      <c r="G146" s="38"/>
      <c r="H146" s="38"/>
      <c r="I146" s="198"/>
      <c r="J146" s="38"/>
      <c r="K146" s="38"/>
      <c r="L146" s="42"/>
      <c r="M146" s="199"/>
      <c r="N146" s="200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148</v>
      </c>
      <c r="AU146" s="15" t="s">
        <v>75</v>
      </c>
    </row>
    <row r="147" s="10" customFormat="1">
      <c r="A147" s="10"/>
      <c r="B147" s="203"/>
      <c r="C147" s="204"/>
      <c r="D147" s="196" t="s">
        <v>172</v>
      </c>
      <c r="E147" s="205" t="s">
        <v>28</v>
      </c>
      <c r="F147" s="206" t="s">
        <v>511</v>
      </c>
      <c r="G147" s="204"/>
      <c r="H147" s="207">
        <v>0.14899999999999999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3" t="s">
        <v>172</v>
      </c>
      <c r="AU147" s="213" t="s">
        <v>75</v>
      </c>
      <c r="AV147" s="10" t="s">
        <v>84</v>
      </c>
      <c r="AW147" s="10" t="s">
        <v>36</v>
      </c>
      <c r="AX147" s="10" t="s">
        <v>82</v>
      </c>
      <c r="AY147" s="213" t="s">
        <v>144</v>
      </c>
    </row>
    <row r="148" s="2" customFormat="1" ht="24.15" customHeight="1">
      <c r="A148" s="36"/>
      <c r="B148" s="37"/>
      <c r="C148" s="214" t="s">
        <v>247</v>
      </c>
      <c r="D148" s="214" t="s">
        <v>175</v>
      </c>
      <c r="E148" s="215" t="s">
        <v>211</v>
      </c>
      <c r="F148" s="216" t="s">
        <v>212</v>
      </c>
      <c r="G148" s="217" t="s">
        <v>178</v>
      </c>
      <c r="H148" s="218">
        <v>148.71000000000001</v>
      </c>
      <c r="I148" s="219"/>
      <c r="J148" s="220">
        <f>ROUND(I148*H148,2)</f>
        <v>0</v>
      </c>
      <c r="K148" s="216" t="s">
        <v>28</v>
      </c>
      <c r="L148" s="221"/>
      <c r="M148" s="222" t="s">
        <v>28</v>
      </c>
      <c r="N148" s="223" t="s">
        <v>46</v>
      </c>
      <c r="O148" s="82"/>
      <c r="P148" s="192">
        <f>O148*H148</f>
        <v>0</v>
      </c>
      <c r="Q148" s="192">
        <v>1</v>
      </c>
      <c r="R148" s="192">
        <f>Q148*H148</f>
        <v>148.71000000000001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179</v>
      </c>
      <c r="AT148" s="194" t="s">
        <v>175</v>
      </c>
      <c r="AU148" s="194" t="s">
        <v>75</v>
      </c>
      <c r="AY148" s="15" t="s">
        <v>144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5" t="s">
        <v>82</v>
      </c>
      <c r="BK148" s="195">
        <f>ROUND(I148*H148,2)</f>
        <v>0</v>
      </c>
      <c r="BL148" s="15" t="s">
        <v>143</v>
      </c>
      <c r="BM148" s="194" t="s">
        <v>512</v>
      </c>
    </row>
    <row r="149" s="2" customFormat="1">
      <c r="A149" s="36"/>
      <c r="B149" s="37"/>
      <c r="C149" s="38"/>
      <c r="D149" s="196" t="s">
        <v>146</v>
      </c>
      <c r="E149" s="38"/>
      <c r="F149" s="197" t="s">
        <v>214</v>
      </c>
      <c r="G149" s="38"/>
      <c r="H149" s="38"/>
      <c r="I149" s="198"/>
      <c r="J149" s="38"/>
      <c r="K149" s="38"/>
      <c r="L149" s="42"/>
      <c r="M149" s="199"/>
      <c r="N149" s="200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146</v>
      </c>
      <c r="AU149" s="15" t="s">
        <v>75</v>
      </c>
    </row>
    <row r="150" s="10" customFormat="1">
      <c r="A150" s="10"/>
      <c r="B150" s="203"/>
      <c r="C150" s="204"/>
      <c r="D150" s="196" t="s">
        <v>172</v>
      </c>
      <c r="E150" s="205" t="s">
        <v>28</v>
      </c>
      <c r="F150" s="206" t="s">
        <v>513</v>
      </c>
      <c r="G150" s="204"/>
      <c r="H150" s="207">
        <v>148.71000000000001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3" t="s">
        <v>172</v>
      </c>
      <c r="AU150" s="213" t="s">
        <v>75</v>
      </c>
      <c r="AV150" s="10" t="s">
        <v>84</v>
      </c>
      <c r="AW150" s="10" t="s">
        <v>36</v>
      </c>
      <c r="AX150" s="10" t="s">
        <v>82</v>
      </c>
      <c r="AY150" s="213" t="s">
        <v>144</v>
      </c>
    </row>
    <row r="151" s="2" customFormat="1" ht="24.15" customHeight="1">
      <c r="A151" s="36"/>
      <c r="B151" s="37"/>
      <c r="C151" s="183" t="s">
        <v>251</v>
      </c>
      <c r="D151" s="183" t="s">
        <v>138</v>
      </c>
      <c r="E151" s="184" t="s">
        <v>217</v>
      </c>
      <c r="F151" s="185" t="s">
        <v>205</v>
      </c>
      <c r="G151" s="186" t="s">
        <v>185</v>
      </c>
      <c r="H151" s="187">
        <v>0.248</v>
      </c>
      <c r="I151" s="188"/>
      <c r="J151" s="189">
        <f>ROUND(I151*H151,2)</f>
        <v>0</v>
      </c>
      <c r="K151" s="185" t="s">
        <v>142</v>
      </c>
      <c r="L151" s="42"/>
      <c r="M151" s="190" t="s">
        <v>28</v>
      </c>
      <c r="N151" s="191" t="s">
        <v>46</v>
      </c>
      <c r="O151" s="82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4" t="s">
        <v>143</v>
      </c>
      <c r="AT151" s="194" t="s">
        <v>138</v>
      </c>
      <c r="AU151" s="194" t="s">
        <v>75</v>
      </c>
      <c r="AY151" s="15" t="s">
        <v>144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5" t="s">
        <v>82</v>
      </c>
      <c r="BK151" s="195">
        <f>ROUND(I151*H151,2)</f>
        <v>0</v>
      </c>
      <c r="BL151" s="15" t="s">
        <v>143</v>
      </c>
      <c r="BM151" s="194" t="s">
        <v>514</v>
      </c>
    </row>
    <row r="152" s="2" customFormat="1">
      <c r="A152" s="36"/>
      <c r="B152" s="37"/>
      <c r="C152" s="38"/>
      <c r="D152" s="196" t="s">
        <v>146</v>
      </c>
      <c r="E152" s="38"/>
      <c r="F152" s="197" t="s">
        <v>207</v>
      </c>
      <c r="G152" s="38"/>
      <c r="H152" s="38"/>
      <c r="I152" s="198"/>
      <c r="J152" s="38"/>
      <c r="K152" s="38"/>
      <c r="L152" s="42"/>
      <c r="M152" s="199"/>
      <c r="N152" s="200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146</v>
      </c>
      <c r="AU152" s="15" t="s">
        <v>75</v>
      </c>
    </row>
    <row r="153" s="2" customFormat="1">
      <c r="A153" s="36"/>
      <c r="B153" s="37"/>
      <c r="C153" s="38"/>
      <c r="D153" s="201" t="s">
        <v>148</v>
      </c>
      <c r="E153" s="38"/>
      <c r="F153" s="202" t="s">
        <v>219</v>
      </c>
      <c r="G153" s="38"/>
      <c r="H153" s="38"/>
      <c r="I153" s="198"/>
      <c r="J153" s="38"/>
      <c r="K153" s="38"/>
      <c r="L153" s="42"/>
      <c r="M153" s="199"/>
      <c r="N153" s="200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148</v>
      </c>
      <c r="AU153" s="15" t="s">
        <v>75</v>
      </c>
    </row>
    <row r="154" s="10" customFormat="1">
      <c r="A154" s="10"/>
      <c r="B154" s="203"/>
      <c r="C154" s="204"/>
      <c r="D154" s="196" t="s">
        <v>172</v>
      </c>
      <c r="E154" s="205" t="s">
        <v>28</v>
      </c>
      <c r="F154" s="206" t="s">
        <v>515</v>
      </c>
      <c r="G154" s="204"/>
      <c r="H154" s="207">
        <v>0.248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3" t="s">
        <v>172</v>
      </c>
      <c r="AU154" s="213" t="s">
        <v>75</v>
      </c>
      <c r="AV154" s="10" t="s">
        <v>84</v>
      </c>
      <c r="AW154" s="10" t="s">
        <v>36</v>
      </c>
      <c r="AX154" s="10" t="s">
        <v>82</v>
      </c>
      <c r="AY154" s="213" t="s">
        <v>144</v>
      </c>
    </row>
    <row r="155" s="2" customFormat="1" ht="16.5" customHeight="1">
      <c r="A155" s="36"/>
      <c r="B155" s="37"/>
      <c r="C155" s="214" t="s">
        <v>255</v>
      </c>
      <c r="D155" s="214" t="s">
        <v>175</v>
      </c>
      <c r="E155" s="215" t="s">
        <v>222</v>
      </c>
      <c r="F155" s="216" t="s">
        <v>223</v>
      </c>
      <c r="G155" s="217" t="s">
        <v>178</v>
      </c>
      <c r="H155" s="218">
        <v>247.84999999999999</v>
      </c>
      <c r="I155" s="219"/>
      <c r="J155" s="220">
        <f>ROUND(I155*H155,2)</f>
        <v>0</v>
      </c>
      <c r="K155" s="216" t="s">
        <v>142</v>
      </c>
      <c r="L155" s="221"/>
      <c r="M155" s="222" t="s">
        <v>28</v>
      </c>
      <c r="N155" s="223" t="s">
        <v>46</v>
      </c>
      <c r="O155" s="82"/>
      <c r="P155" s="192">
        <f>O155*H155</f>
        <v>0</v>
      </c>
      <c r="Q155" s="192">
        <v>0.001</v>
      </c>
      <c r="R155" s="192">
        <f>Q155*H155</f>
        <v>0.24784999999999999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179</v>
      </c>
      <c r="AT155" s="194" t="s">
        <v>175</v>
      </c>
      <c r="AU155" s="194" t="s">
        <v>75</v>
      </c>
      <c r="AY155" s="15" t="s">
        <v>144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5" t="s">
        <v>82</v>
      </c>
      <c r="BK155" s="195">
        <f>ROUND(I155*H155,2)</f>
        <v>0</v>
      </c>
      <c r="BL155" s="15" t="s">
        <v>143</v>
      </c>
      <c r="BM155" s="194" t="s">
        <v>516</v>
      </c>
    </row>
    <row r="156" s="2" customFormat="1">
      <c r="A156" s="36"/>
      <c r="B156" s="37"/>
      <c r="C156" s="38"/>
      <c r="D156" s="196" t="s">
        <v>146</v>
      </c>
      <c r="E156" s="38"/>
      <c r="F156" s="197" t="s">
        <v>223</v>
      </c>
      <c r="G156" s="38"/>
      <c r="H156" s="38"/>
      <c r="I156" s="198"/>
      <c r="J156" s="38"/>
      <c r="K156" s="38"/>
      <c r="L156" s="42"/>
      <c r="M156" s="199"/>
      <c r="N156" s="200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146</v>
      </c>
      <c r="AU156" s="15" t="s">
        <v>75</v>
      </c>
    </row>
    <row r="157" s="10" customFormat="1">
      <c r="A157" s="10"/>
      <c r="B157" s="203"/>
      <c r="C157" s="204"/>
      <c r="D157" s="196" t="s">
        <v>172</v>
      </c>
      <c r="E157" s="205" t="s">
        <v>28</v>
      </c>
      <c r="F157" s="206" t="s">
        <v>517</v>
      </c>
      <c r="G157" s="204"/>
      <c r="H157" s="207">
        <v>247.84999999999999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3" t="s">
        <v>172</v>
      </c>
      <c r="AU157" s="213" t="s">
        <v>75</v>
      </c>
      <c r="AV157" s="10" t="s">
        <v>84</v>
      </c>
      <c r="AW157" s="10" t="s">
        <v>36</v>
      </c>
      <c r="AX157" s="10" t="s">
        <v>82</v>
      </c>
      <c r="AY157" s="213" t="s">
        <v>144</v>
      </c>
    </row>
    <row r="158" s="2" customFormat="1" ht="24.15" customHeight="1">
      <c r="A158" s="36"/>
      <c r="B158" s="37"/>
      <c r="C158" s="183" t="s">
        <v>7</v>
      </c>
      <c r="D158" s="183" t="s">
        <v>138</v>
      </c>
      <c r="E158" s="184" t="s">
        <v>227</v>
      </c>
      <c r="F158" s="185" t="s">
        <v>228</v>
      </c>
      <c r="G158" s="186" t="s">
        <v>198</v>
      </c>
      <c r="H158" s="187">
        <v>3980</v>
      </c>
      <c r="I158" s="188"/>
      <c r="J158" s="189">
        <f>ROUND(I158*H158,2)</f>
        <v>0</v>
      </c>
      <c r="K158" s="185" t="s">
        <v>142</v>
      </c>
      <c r="L158" s="42"/>
      <c r="M158" s="190" t="s">
        <v>28</v>
      </c>
      <c r="N158" s="191" t="s">
        <v>46</v>
      </c>
      <c r="O158" s="82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4" t="s">
        <v>143</v>
      </c>
      <c r="AT158" s="194" t="s">
        <v>138</v>
      </c>
      <c r="AU158" s="194" t="s">
        <v>75</v>
      </c>
      <c r="AY158" s="15" t="s">
        <v>144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5" t="s">
        <v>82</v>
      </c>
      <c r="BK158" s="195">
        <f>ROUND(I158*H158,2)</f>
        <v>0</v>
      </c>
      <c r="BL158" s="15" t="s">
        <v>143</v>
      </c>
      <c r="BM158" s="194" t="s">
        <v>518</v>
      </c>
    </row>
    <row r="159" s="2" customFormat="1">
      <c r="A159" s="36"/>
      <c r="B159" s="37"/>
      <c r="C159" s="38"/>
      <c r="D159" s="196" t="s">
        <v>146</v>
      </c>
      <c r="E159" s="38"/>
      <c r="F159" s="197" t="s">
        <v>230</v>
      </c>
      <c r="G159" s="38"/>
      <c r="H159" s="38"/>
      <c r="I159" s="198"/>
      <c r="J159" s="38"/>
      <c r="K159" s="38"/>
      <c r="L159" s="42"/>
      <c r="M159" s="199"/>
      <c r="N159" s="200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146</v>
      </c>
      <c r="AU159" s="15" t="s">
        <v>75</v>
      </c>
    </row>
    <row r="160" s="2" customFormat="1">
      <c r="A160" s="36"/>
      <c r="B160" s="37"/>
      <c r="C160" s="38"/>
      <c r="D160" s="201" t="s">
        <v>148</v>
      </c>
      <c r="E160" s="38"/>
      <c r="F160" s="202" t="s">
        <v>231</v>
      </c>
      <c r="G160" s="38"/>
      <c r="H160" s="38"/>
      <c r="I160" s="198"/>
      <c r="J160" s="38"/>
      <c r="K160" s="38"/>
      <c r="L160" s="42"/>
      <c r="M160" s="199"/>
      <c r="N160" s="200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148</v>
      </c>
      <c r="AU160" s="15" t="s">
        <v>75</v>
      </c>
    </row>
    <row r="161" s="10" customFormat="1">
      <c r="A161" s="10"/>
      <c r="B161" s="203"/>
      <c r="C161" s="204"/>
      <c r="D161" s="196" t="s">
        <v>172</v>
      </c>
      <c r="E161" s="205" t="s">
        <v>28</v>
      </c>
      <c r="F161" s="206" t="s">
        <v>519</v>
      </c>
      <c r="G161" s="204"/>
      <c r="H161" s="207">
        <v>3980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3" t="s">
        <v>172</v>
      </c>
      <c r="AU161" s="213" t="s">
        <v>75</v>
      </c>
      <c r="AV161" s="10" t="s">
        <v>84</v>
      </c>
      <c r="AW161" s="10" t="s">
        <v>36</v>
      </c>
      <c r="AX161" s="10" t="s">
        <v>82</v>
      </c>
      <c r="AY161" s="213" t="s">
        <v>144</v>
      </c>
    </row>
    <row r="162" s="2" customFormat="1" ht="24.15" customHeight="1">
      <c r="A162" s="36"/>
      <c r="B162" s="37"/>
      <c r="C162" s="183" t="s">
        <v>262</v>
      </c>
      <c r="D162" s="183" t="s">
        <v>138</v>
      </c>
      <c r="E162" s="184" t="s">
        <v>233</v>
      </c>
      <c r="F162" s="185" t="s">
        <v>234</v>
      </c>
      <c r="G162" s="186" t="s">
        <v>198</v>
      </c>
      <c r="H162" s="187">
        <v>977</v>
      </c>
      <c r="I162" s="188"/>
      <c r="J162" s="189">
        <f>ROUND(I162*H162,2)</f>
        <v>0</v>
      </c>
      <c r="K162" s="185" t="s">
        <v>142</v>
      </c>
      <c r="L162" s="42"/>
      <c r="M162" s="190" t="s">
        <v>28</v>
      </c>
      <c r="N162" s="191" t="s">
        <v>46</v>
      </c>
      <c r="O162" s="82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4" t="s">
        <v>143</v>
      </c>
      <c r="AT162" s="194" t="s">
        <v>138</v>
      </c>
      <c r="AU162" s="194" t="s">
        <v>75</v>
      </c>
      <c r="AY162" s="15" t="s">
        <v>144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5" t="s">
        <v>82</v>
      </c>
      <c r="BK162" s="195">
        <f>ROUND(I162*H162,2)</f>
        <v>0</v>
      </c>
      <c r="BL162" s="15" t="s">
        <v>143</v>
      </c>
      <c r="BM162" s="194" t="s">
        <v>520</v>
      </c>
    </row>
    <row r="163" s="2" customFormat="1">
      <c r="A163" s="36"/>
      <c r="B163" s="37"/>
      <c r="C163" s="38"/>
      <c r="D163" s="196" t="s">
        <v>146</v>
      </c>
      <c r="E163" s="38"/>
      <c r="F163" s="197" t="s">
        <v>236</v>
      </c>
      <c r="G163" s="38"/>
      <c r="H163" s="38"/>
      <c r="I163" s="198"/>
      <c r="J163" s="38"/>
      <c r="K163" s="38"/>
      <c r="L163" s="42"/>
      <c r="M163" s="199"/>
      <c r="N163" s="20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146</v>
      </c>
      <c r="AU163" s="15" t="s">
        <v>75</v>
      </c>
    </row>
    <row r="164" s="2" customFormat="1">
      <c r="A164" s="36"/>
      <c r="B164" s="37"/>
      <c r="C164" s="38"/>
      <c r="D164" s="201" t="s">
        <v>148</v>
      </c>
      <c r="E164" s="38"/>
      <c r="F164" s="202" t="s">
        <v>237</v>
      </c>
      <c r="G164" s="38"/>
      <c r="H164" s="38"/>
      <c r="I164" s="198"/>
      <c r="J164" s="38"/>
      <c r="K164" s="38"/>
      <c r="L164" s="42"/>
      <c r="M164" s="199"/>
      <c r="N164" s="200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148</v>
      </c>
      <c r="AU164" s="15" t="s">
        <v>75</v>
      </c>
    </row>
    <row r="165" s="10" customFormat="1">
      <c r="A165" s="10"/>
      <c r="B165" s="203"/>
      <c r="C165" s="204"/>
      <c r="D165" s="196" t="s">
        <v>172</v>
      </c>
      <c r="E165" s="205" t="s">
        <v>28</v>
      </c>
      <c r="F165" s="206" t="s">
        <v>521</v>
      </c>
      <c r="G165" s="204"/>
      <c r="H165" s="207">
        <v>977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13" t="s">
        <v>172</v>
      </c>
      <c r="AU165" s="213" t="s">
        <v>75</v>
      </c>
      <c r="AV165" s="10" t="s">
        <v>84</v>
      </c>
      <c r="AW165" s="10" t="s">
        <v>36</v>
      </c>
      <c r="AX165" s="10" t="s">
        <v>82</v>
      </c>
      <c r="AY165" s="213" t="s">
        <v>144</v>
      </c>
    </row>
    <row r="166" s="2" customFormat="1" ht="24.15" customHeight="1">
      <c r="A166" s="36"/>
      <c r="B166" s="37"/>
      <c r="C166" s="214" t="s">
        <v>266</v>
      </c>
      <c r="D166" s="214" t="s">
        <v>175</v>
      </c>
      <c r="E166" s="215" t="s">
        <v>522</v>
      </c>
      <c r="F166" s="216" t="s">
        <v>523</v>
      </c>
      <c r="G166" s="217" t="s">
        <v>198</v>
      </c>
      <c r="H166" s="218">
        <v>12</v>
      </c>
      <c r="I166" s="219"/>
      <c r="J166" s="220">
        <f>ROUND(I166*H166,2)</f>
        <v>0</v>
      </c>
      <c r="K166" s="216" t="s">
        <v>28</v>
      </c>
      <c r="L166" s="221"/>
      <c r="M166" s="222" t="s">
        <v>28</v>
      </c>
      <c r="N166" s="223" t="s">
        <v>46</v>
      </c>
      <c r="O166" s="82"/>
      <c r="P166" s="192">
        <f>O166*H166</f>
        <v>0</v>
      </c>
      <c r="Q166" s="192">
        <v>0.0035999999999999999</v>
      </c>
      <c r="R166" s="192">
        <f>Q166*H166</f>
        <v>0.043200000000000002</v>
      </c>
      <c r="S166" s="192">
        <v>0</v>
      </c>
      <c r="T166" s="19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4" t="s">
        <v>179</v>
      </c>
      <c r="AT166" s="194" t="s">
        <v>175</v>
      </c>
      <c r="AU166" s="194" t="s">
        <v>75</v>
      </c>
      <c r="AY166" s="15" t="s">
        <v>144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5" t="s">
        <v>82</v>
      </c>
      <c r="BK166" s="195">
        <f>ROUND(I166*H166,2)</f>
        <v>0</v>
      </c>
      <c r="BL166" s="15" t="s">
        <v>143</v>
      </c>
      <c r="BM166" s="194" t="s">
        <v>524</v>
      </c>
    </row>
    <row r="167" s="2" customFormat="1">
      <c r="A167" s="36"/>
      <c r="B167" s="37"/>
      <c r="C167" s="38"/>
      <c r="D167" s="196" t="s">
        <v>146</v>
      </c>
      <c r="E167" s="38"/>
      <c r="F167" s="197" t="s">
        <v>523</v>
      </c>
      <c r="G167" s="38"/>
      <c r="H167" s="38"/>
      <c r="I167" s="198"/>
      <c r="J167" s="38"/>
      <c r="K167" s="38"/>
      <c r="L167" s="42"/>
      <c r="M167" s="199"/>
      <c r="N167" s="200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146</v>
      </c>
      <c r="AU167" s="15" t="s">
        <v>75</v>
      </c>
    </row>
    <row r="168" s="2" customFormat="1" ht="16.5" customHeight="1">
      <c r="A168" s="36"/>
      <c r="B168" s="37"/>
      <c r="C168" s="214" t="s">
        <v>274</v>
      </c>
      <c r="D168" s="214" t="s">
        <v>175</v>
      </c>
      <c r="E168" s="215" t="s">
        <v>525</v>
      </c>
      <c r="F168" s="216" t="s">
        <v>526</v>
      </c>
      <c r="G168" s="217" t="s">
        <v>198</v>
      </c>
      <c r="H168" s="218">
        <v>18</v>
      </c>
      <c r="I168" s="219"/>
      <c r="J168" s="220">
        <f>ROUND(I168*H168,2)</f>
        <v>0</v>
      </c>
      <c r="K168" s="216" t="s">
        <v>28</v>
      </c>
      <c r="L168" s="221"/>
      <c r="M168" s="222" t="s">
        <v>28</v>
      </c>
      <c r="N168" s="223" t="s">
        <v>46</v>
      </c>
      <c r="O168" s="82"/>
      <c r="P168" s="192">
        <f>O168*H168</f>
        <v>0</v>
      </c>
      <c r="Q168" s="192">
        <v>0.0035999999999999999</v>
      </c>
      <c r="R168" s="192">
        <f>Q168*H168</f>
        <v>0.064799999999999996</v>
      </c>
      <c r="S168" s="192">
        <v>0</v>
      </c>
      <c r="T168" s="19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4" t="s">
        <v>179</v>
      </c>
      <c r="AT168" s="194" t="s">
        <v>175</v>
      </c>
      <c r="AU168" s="194" t="s">
        <v>75</v>
      </c>
      <c r="AY168" s="15" t="s">
        <v>144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5" t="s">
        <v>82</v>
      </c>
      <c r="BK168" s="195">
        <f>ROUND(I168*H168,2)</f>
        <v>0</v>
      </c>
      <c r="BL168" s="15" t="s">
        <v>143</v>
      </c>
      <c r="BM168" s="194" t="s">
        <v>527</v>
      </c>
    </row>
    <row r="169" s="2" customFormat="1">
      <c r="A169" s="36"/>
      <c r="B169" s="37"/>
      <c r="C169" s="38"/>
      <c r="D169" s="196" t="s">
        <v>146</v>
      </c>
      <c r="E169" s="38"/>
      <c r="F169" s="197" t="s">
        <v>526</v>
      </c>
      <c r="G169" s="38"/>
      <c r="H169" s="38"/>
      <c r="I169" s="198"/>
      <c r="J169" s="38"/>
      <c r="K169" s="38"/>
      <c r="L169" s="42"/>
      <c r="M169" s="199"/>
      <c r="N169" s="200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146</v>
      </c>
      <c r="AU169" s="15" t="s">
        <v>75</v>
      </c>
    </row>
    <row r="170" s="2" customFormat="1" ht="21.75" customHeight="1">
      <c r="A170" s="36"/>
      <c r="B170" s="37"/>
      <c r="C170" s="214" t="s">
        <v>278</v>
      </c>
      <c r="D170" s="214" t="s">
        <v>175</v>
      </c>
      <c r="E170" s="215" t="s">
        <v>528</v>
      </c>
      <c r="F170" s="216" t="s">
        <v>529</v>
      </c>
      <c r="G170" s="217" t="s">
        <v>198</v>
      </c>
      <c r="H170" s="218">
        <v>12</v>
      </c>
      <c r="I170" s="219"/>
      <c r="J170" s="220">
        <f>ROUND(I170*H170,2)</f>
        <v>0</v>
      </c>
      <c r="K170" s="216" t="s">
        <v>28</v>
      </c>
      <c r="L170" s="221"/>
      <c r="M170" s="222" t="s">
        <v>28</v>
      </c>
      <c r="N170" s="223" t="s">
        <v>46</v>
      </c>
      <c r="O170" s="82"/>
      <c r="P170" s="192">
        <f>O170*H170</f>
        <v>0</v>
      </c>
      <c r="Q170" s="192">
        <v>0.0035999999999999999</v>
      </c>
      <c r="R170" s="192">
        <f>Q170*H170</f>
        <v>0.043200000000000002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179</v>
      </c>
      <c r="AT170" s="194" t="s">
        <v>175</v>
      </c>
      <c r="AU170" s="194" t="s">
        <v>75</v>
      </c>
      <c r="AY170" s="15" t="s">
        <v>144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82</v>
      </c>
      <c r="BK170" s="195">
        <f>ROUND(I170*H170,2)</f>
        <v>0</v>
      </c>
      <c r="BL170" s="15" t="s">
        <v>143</v>
      </c>
      <c r="BM170" s="194" t="s">
        <v>530</v>
      </c>
    </row>
    <row r="171" s="2" customFormat="1">
      <c r="A171" s="36"/>
      <c r="B171" s="37"/>
      <c r="C171" s="38"/>
      <c r="D171" s="196" t="s">
        <v>146</v>
      </c>
      <c r="E171" s="38"/>
      <c r="F171" s="197" t="s">
        <v>529</v>
      </c>
      <c r="G171" s="38"/>
      <c r="H171" s="38"/>
      <c r="I171" s="198"/>
      <c r="J171" s="38"/>
      <c r="K171" s="38"/>
      <c r="L171" s="42"/>
      <c r="M171" s="199"/>
      <c r="N171" s="20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146</v>
      </c>
      <c r="AU171" s="15" t="s">
        <v>75</v>
      </c>
    </row>
    <row r="172" s="2" customFormat="1" ht="16.5" customHeight="1">
      <c r="A172" s="36"/>
      <c r="B172" s="37"/>
      <c r="C172" s="214" t="s">
        <v>282</v>
      </c>
      <c r="D172" s="214" t="s">
        <v>175</v>
      </c>
      <c r="E172" s="215" t="s">
        <v>531</v>
      </c>
      <c r="F172" s="216" t="s">
        <v>532</v>
      </c>
      <c r="G172" s="217" t="s">
        <v>198</v>
      </c>
      <c r="H172" s="218">
        <v>24</v>
      </c>
      <c r="I172" s="219"/>
      <c r="J172" s="220">
        <f>ROUND(I172*H172,2)</f>
        <v>0</v>
      </c>
      <c r="K172" s="216" t="s">
        <v>28</v>
      </c>
      <c r="L172" s="221"/>
      <c r="M172" s="222" t="s">
        <v>28</v>
      </c>
      <c r="N172" s="223" t="s">
        <v>46</v>
      </c>
      <c r="O172" s="82"/>
      <c r="P172" s="192">
        <f>O172*H172</f>
        <v>0</v>
      </c>
      <c r="Q172" s="192">
        <v>0.02</v>
      </c>
      <c r="R172" s="192">
        <f>Q172*H172</f>
        <v>0.47999999999999998</v>
      </c>
      <c r="S172" s="192">
        <v>0</v>
      </c>
      <c r="T172" s="19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4" t="s">
        <v>179</v>
      </c>
      <c r="AT172" s="194" t="s">
        <v>175</v>
      </c>
      <c r="AU172" s="194" t="s">
        <v>75</v>
      </c>
      <c r="AY172" s="15" t="s">
        <v>144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5" t="s">
        <v>82</v>
      </c>
      <c r="BK172" s="195">
        <f>ROUND(I172*H172,2)</f>
        <v>0</v>
      </c>
      <c r="BL172" s="15" t="s">
        <v>143</v>
      </c>
      <c r="BM172" s="194" t="s">
        <v>533</v>
      </c>
    </row>
    <row r="173" s="2" customFormat="1">
      <c r="A173" s="36"/>
      <c r="B173" s="37"/>
      <c r="C173" s="38"/>
      <c r="D173" s="196" t="s">
        <v>146</v>
      </c>
      <c r="E173" s="38"/>
      <c r="F173" s="197" t="s">
        <v>532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146</v>
      </c>
      <c r="AU173" s="15" t="s">
        <v>75</v>
      </c>
    </row>
    <row r="174" s="2" customFormat="1" ht="21.75" customHeight="1">
      <c r="A174" s="36"/>
      <c r="B174" s="37"/>
      <c r="C174" s="214" t="s">
        <v>286</v>
      </c>
      <c r="D174" s="214" t="s">
        <v>175</v>
      </c>
      <c r="E174" s="215" t="s">
        <v>534</v>
      </c>
      <c r="F174" s="216" t="s">
        <v>535</v>
      </c>
      <c r="G174" s="217" t="s">
        <v>198</v>
      </c>
      <c r="H174" s="218">
        <v>21</v>
      </c>
      <c r="I174" s="219"/>
      <c r="J174" s="220">
        <f>ROUND(I174*H174,2)</f>
        <v>0</v>
      </c>
      <c r="K174" s="216" t="s">
        <v>28</v>
      </c>
      <c r="L174" s="221"/>
      <c r="M174" s="222" t="s">
        <v>28</v>
      </c>
      <c r="N174" s="223" t="s">
        <v>46</v>
      </c>
      <c r="O174" s="82"/>
      <c r="P174" s="192">
        <f>O174*H174</f>
        <v>0</v>
      </c>
      <c r="Q174" s="192">
        <v>0.0035999999999999999</v>
      </c>
      <c r="R174" s="192">
        <f>Q174*H174</f>
        <v>0.075600000000000001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179</v>
      </c>
      <c r="AT174" s="194" t="s">
        <v>175</v>
      </c>
      <c r="AU174" s="194" t="s">
        <v>75</v>
      </c>
      <c r="AY174" s="15" t="s">
        <v>144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82</v>
      </c>
      <c r="BK174" s="195">
        <f>ROUND(I174*H174,2)</f>
        <v>0</v>
      </c>
      <c r="BL174" s="15" t="s">
        <v>143</v>
      </c>
      <c r="BM174" s="194" t="s">
        <v>536</v>
      </c>
    </row>
    <row r="175" s="2" customFormat="1">
      <c r="A175" s="36"/>
      <c r="B175" s="37"/>
      <c r="C175" s="38"/>
      <c r="D175" s="196" t="s">
        <v>146</v>
      </c>
      <c r="E175" s="38"/>
      <c r="F175" s="197" t="s">
        <v>535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146</v>
      </c>
      <c r="AU175" s="15" t="s">
        <v>75</v>
      </c>
    </row>
    <row r="176" s="2" customFormat="1" ht="24.15" customHeight="1">
      <c r="A176" s="36"/>
      <c r="B176" s="37"/>
      <c r="C176" s="183" t="s">
        <v>290</v>
      </c>
      <c r="D176" s="183" t="s">
        <v>138</v>
      </c>
      <c r="E176" s="184" t="s">
        <v>537</v>
      </c>
      <c r="F176" s="185" t="s">
        <v>538</v>
      </c>
      <c r="G176" s="186" t="s">
        <v>198</v>
      </c>
      <c r="H176" s="187">
        <v>87</v>
      </c>
      <c r="I176" s="188"/>
      <c r="J176" s="189">
        <f>ROUND(I176*H176,2)</f>
        <v>0</v>
      </c>
      <c r="K176" s="185" t="s">
        <v>142</v>
      </c>
      <c r="L176" s="42"/>
      <c r="M176" s="190" t="s">
        <v>28</v>
      </c>
      <c r="N176" s="191" t="s">
        <v>46</v>
      </c>
      <c r="O176" s="82"/>
      <c r="P176" s="192">
        <f>O176*H176</f>
        <v>0</v>
      </c>
      <c r="Q176" s="192">
        <v>6.0000000000000002E-05</v>
      </c>
      <c r="R176" s="192">
        <f>Q176*H176</f>
        <v>0.0052199999999999998</v>
      </c>
      <c r="S176" s="192">
        <v>0</v>
      </c>
      <c r="T176" s="19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4" t="s">
        <v>143</v>
      </c>
      <c r="AT176" s="194" t="s">
        <v>138</v>
      </c>
      <c r="AU176" s="194" t="s">
        <v>75</v>
      </c>
      <c r="AY176" s="15" t="s">
        <v>144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5" t="s">
        <v>82</v>
      </c>
      <c r="BK176" s="195">
        <f>ROUND(I176*H176,2)</f>
        <v>0</v>
      </c>
      <c r="BL176" s="15" t="s">
        <v>143</v>
      </c>
      <c r="BM176" s="194" t="s">
        <v>539</v>
      </c>
    </row>
    <row r="177" s="2" customFormat="1">
      <c r="A177" s="36"/>
      <c r="B177" s="37"/>
      <c r="C177" s="38"/>
      <c r="D177" s="196" t="s">
        <v>146</v>
      </c>
      <c r="E177" s="38"/>
      <c r="F177" s="197" t="s">
        <v>540</v>
      </c>
      <c r="G177" s="38"/>
      <c r="H177" s="38"/>
      <c r="I177" s="198"/>
      <c r="J177" s="38"/>
      <c r="K177" s="38"/>
      <c r="L177" s="42"/>
      <c r="M177" s="199"/>
      <c r="N177" s="200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146</v>
      </c>
      <c r="AU177" s="15" t="s">
        <v>75</v>
      </c>
    </row>
    <row r="178" s="2" customFormat="1">
      <c r="A178" s="36"/>
      <c r="B178" s="37"/>
      <c r="C178" s="38"/>
      <c r="D178" s="201" t="s">
        <v>148</v>
      </c>
      <c r="E178" s="38"/>
      <c r="F178" s="202" t="s">
        <v>541</v>
      </c>
      <c r="G178" s="38"/>
      <c r="H178" s="38"/>
      <c r="I178" s="198"/>
      <c r="J178" s="38"/>
      <c r="K178" s="38"/>
      <c r="L178" s="42"/>
      <c r="M178" s="199"/>
      <c r="N178" s="200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148</v>
      </c>
      <c r="AU178" s="15" t="s">
        <v>75</v>
      </c>
    </row>
    <row r="179" s="10" customFormat="1">
      <c r="A179" s="10"/>
      <c r="B179" s="203"/>
      <c r="C179" s="204"/>
      <c r="D179" s="196" t="s">
        <v>172</v>
      </c>
      <c r="E179" s="205" t="s">
        <v>28</v>
      </c>
      <c r="F179" s="206" t="s">
        <v>542</v>
      </c>
      <c r="G179" s="204"/>
      <c r="H179" s="207">
        <v>87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3" t="s">
        <v>172</v>
      </c>
      <c r="AU179" s="213" t="s">
        <v>75</v>
      </c>
      <c r="AV179" s="10" t="s">
        <v>84</v>
      </c>
      <c r="AW179" s="10" t="s">
        <v>36</v>
      </c>
      <c r="AX179" s="10" t="s">
        <v>82</v>
      </c>
      <c r="AY179" s="213" t="s">
        <v>144</v>
      </c>
    </row>
    <row r="180" s="2" customFormat="1" ht="21.75" customHeight="1">
      <c r="A180" s="36"/>
      <c r="B180" s="37"/>
      <c r="C180" s="214" t="s">
        <v>294</v>
      </c>
      <c r="D180" s="214" t="s">
        <v>175</v>
      </c>
      <c r="E180" s="215" t="s">
        <v>543</v>
      </c>
      <c r="F180" s="216" t="s">
        <v>544</v>
      </c>
      <c r="G180" s="217" t="s">
        <v>198</v>
      </c>
      <c r="H180" s="218">
        <v>261</v>
      </c>
      <c r="I180" s="219"/>
      <c r="J180" s="220">
        <f>ROUND(I180*H180,2)</f>
        <v>0</v>
      </c>
      <c r="K180" s="216" t="s">
        <v>142</v>
      </c>
      <c r="L180" s="221"/>
      <c r="M180" s="222" t="s">
        <v>28</v>
      </c>
      <c r="N180" s="223" t="s">
        <v>46</v>
      </c>
      <c r="O180" s="82"/>
      <c r="P180" s="192">
        <f>O180*H180</f>
        <v>0</v>
      </c>
      <c r="Q180" s="192">
        <v>0.0070899999999999999</v>
      </c>
      <c r="R180" s="192">
        <f>Q180*H180</f>
        <v>1.85049</v>
      </c>
      <c r="S180" s="192">
        <v>0</v>
      </c>
      <c r="T180" s="19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4" t="s">
        <v>179</v>
      </c>
      <c r="AT180" s="194" t="s">
        <v>175</v>
      </c>
      <c r="AU180" s="194" t="s">
        <v>75</v>
      </c>
      <c r="AY180" s="15" t="s">
        <v>144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5" t="s">
        <v>82</v>
      </c>
      <c r="BK180" s="195">
        <f>ROUND(I180*H180,2)</f>
        <v>0</v>
      </c>
      <c r="BL180" s="15" t="s">
        <v>143</v>
      </c>
      <c r="BM180" s="194" t="s">
        <v>545</v>
      </c>
    </row>
    <row r="181" s="2" customFormat="1">
      <c r="A181" s="36"/>
      <c r="B181" s="37"/>
      <c r="C181" s="38"/>
      <c r="D181" s="196" t="s">
        <v>146</v>
      </c>
      <c r="E181" s="38"/>
      <c r="F181" s="197" t="s">
        <v>544</v>
      </c>
      <c r="G181" s="38"/>
      <c r="H181" s="38"/>
      <c r="I181" s="198"/>
      <c r="J181" s="38"/>
      <c r="K181" s="38"/>
      <c r="L181" s="42"/>
      <c r="M181" s="199"/>
      <c r="N181" s="200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146</v>
      </c>
      <c r="AU181" s="15" t="s">
        <v>75</v>
      </c>
    </row>
    <row r="182" s="10" customFormat="1">
      <c r="A182" s="10"/>
      <c r="B182" s="203"/>
      <c r="C182" s="204"/>
      <c r="D182" s="196" t="s">
        <v>172</v>
      </c>
      <c r="E182" s="205" t="s">
        <v>28</v>
      </c>
      <c r="F182" s="206" t="s">
        <v>546</v>
      </c>
      <c r="G182" s="204"/>
      <c r="H182" s="207">
        <v>261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13" t="s">
        <v>172</v>
      </c>
      <c r="AU182" s="213" t="s">
        <v>75</v>
      </c>
      <c r="AV182" s="10" t="s">
        <v>84</v>
      </c>
      <c r="AW182" s="10" t="s">
        <v>36</v>
      </c>
      <c r="AX182" s="10" t="s">
        <v>82</v>
      </c>
      <c r="AY182" s="213" t="s">
        <v>144</v>
      </c>
    </row>
    <row r="183" s="2" customFormat="1" ht="24.15" customHeight="1">
      <c r="A183" s="36"/>
      <c r="B183" s="37"/>
      <c r="C183" s="183" t="s">
        <v>298</v>
      </c>
      <c r="D183" s="183" t="s">
        <v>138</v>
      </c>
      <c r="E183" s="184" t="s">
        <v>547</v>
      </c>
      <c r="F183" s="185" t="s">
        <v>548</v>
      </c>
      <c r="G183" s="186" t="s">
        <v>198</v>
      </c>
      <c r="H183" s="187">
        <v>87</v>
      </c>
      <c r="I183" s="188"/>
      <c r="J183" s="189">
        <f>ROUND(I183*H183,2)</f>
        <v>0</v>
      </c>
      <c r="K183" s="185" t="s">
        <v>142</v>
      </c>
      <c r="L183" s="42"/>
      <c r="M183" s="190" t="s">
        <v>28</v>
      </c>
      <c r="N183" s="191" t="s">
        <v>46</v>
      </c>
      <c r="O183" s="82"/>
      <c r="P183" s="192">
        <f>O183*H183</f>
        <v>0</v>
      </c>
      <c r="Q183" s="192">
        <v>0.0020799999999999998</v>
      </c>
      <c r="R183" s="192">
        <f>Q183*H183</f>
        <v>0.18095999999999998</v>
      </c>
      <c r="S183" s="192">
        <v>0</v>
      </c>
      <c r="T183" s="193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4" t="s">
        <v>143</v>
      </c>
      <c r="AT183" s="194" t="s">
        <v>138</v>
      </c>
      <c r="AU183" s="194" t="s">
        <v>75</v>
      </c>
      <c r="AY183" s="15" t="s">
        <v>144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5" t="s">
        <v>82</v>
      </c>
      <c r="BK183" s="195">
        <f>ROUND(I183*H183,2)</f>
        <v>0</v>
      </c>
      <c r="BL183" s="15" t="s">
        <v>143</v>
      </c>
      <c r="BM183" s="194" t="s">
        <v>549</v>
      </c>
    </row>
    <row r="184" s="2" customFormat="1">
      <c r="A184" s="36"/>
      <c r="B184" s="37"/>
      <c r="C184" s="38"/>
      <c r="D184" s="196" t="s">
        <v>146</v>
      </c>
      <c r="E184" s="38"/>
      <c r="F184" s="197" t="s">
        <v>550</v>
      </c>
      <c r="G184" s="38"/>
      <c r="H184" s="38"/>
      <c r="I184" s="198"/>
      <c r="J184" s="38"/>
      <c r="K184" s="38"/>
      <c r="L184" s="42"/>
      <c r="M184" s="199"/>
      <c r="N184" s="200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146</v>
      </c>
      <c r="AU184" s="15" t="s">
        <v>75</v>
      </c>
    </row>
    <row r="185" s="2" customFormat="1">
      <c r="A185" s="36"/>
      <c r="B185" s="37"/>
      <c r="C185" s="38"/>
      <c r="D185" s="201" t="s">
        <v>148</v>
      </c>
      <c r="E185" s="38"/>
      <c r="F185" s="202" t="s">
        <v>551</v>
      </c>
      <c r="G185" s="38"/>
      <c r="H185" s="38"/>
      <c r="I185" s="198"/>
      <c r="J185" s="38"/>
      <c r="K185" s="38"/>
      <c r="L185" s="42"/>
      <c r="M185" s="199"/>
      <c r="N185" s="200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148</v>
      </c>
      <c r="AU185" s="15" t="s">
        <v>75</v>
      </c>
    </row>
    <row r="186" s="10" customFormat="1">
      <c r="A186" s="10"/>
      <c r="B186" s="203"/>
      <c r="C186" s="204"/>
      <c r="D186" s="196" t="s">
        <v>172</v>
      </c>
      <c r="E186" s="205" t="s">
        <v>28</v>
      </c>
      <c r="F186" s="206" t="s">
        <v>552</v>
      </c>
      <c r="G186" s="204"/>
      <c r="H186" s="207">
        <v>87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3" t="s">
        <v>172</v>
      </c>
      <c r="AU186" s="213" t="s">
        <v>75</v>
      </c>
      <c r="AV186" s="10" t="s">
        <v>84</v>
      </c>
      <c r="AW186" s="10" t="s">
        <v>36</v>
      </c>
      <c r="AX186" s="10" t="s">
        <v>82</v>
      </c>
      <c r="AY186" s="213" t="s">
        <v>144</v>
      </c>
    </row>
    <row r="187" s="2" customFormat="1" ht="21.75" customHeight="1">
      <c r="A187" s="36"/>
      <c r="B187" s="37"/>
      <c r="C187" s="214" t="s">
        <v>305</v>
      </c>
      <c r="D187" s="214" t="s">
        <v>175</v>
      </c>
      <c r="E187" s="215" t="s">
        <v>240</v>
      </c>
      <c r="F187" s="216" t="s">
        <v>241</v>
      </c>
      <c r="G187" s="217" t="s">
        <v>198</v>
      </c>
      <c r="H187" s="218">
        <v>120</v>
      </c>
      <c r="I187" s="219"/>
      <c r="J187" s="220">
        <f>ROUND(I187*H187,2)</f>
        <v>0</v>
      </c>
      <c r="K187" s="216" t="s">
        <v>28</v>
      </c>
      <c r="L187" s="221"/>
      <c r="M187" s="222" t="s">
        <v>28</v>
      </c>
      <c r="N187" s="223" t="s">
        <v>46</v>
      </c>
      <c r="O187" s="82"/>
      <c r="P187" s="192">
        <f>O187*H187</f>
        <v>0</v>
      </c>
      <c r="Q187" s="192">
        <v>0.0015</v>
      </c>
      <c r="R187" s="192">
        <f>Q187*H187</f>
        <v>0.17999999999999999</v>
      </c>
      <c r="S187" s="192">
        <v>0</v>
      </c>
      <c r="T187" s="193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4" t="s">
        <v>179</v>
      </c>
      <c r="AT187" s="194" t="s">
        <v>175</v>
      </c>
      <c r="AU187" s="194" t="s">
        <v>75</v>
      </c>
      <c r="AY187" s="15" t="s">
        <v>144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5" t="s">
        <v>82</v>
      </c>
      <c r="BK187" s="195">
        <f>ROUND(I187*H187,2)</f>
        <v>0</v>
      </c>
      <c r="BL187" s="15" t="s">
        <v>143</v>
      </c>
      <c r="BM187" s="194" t="s">
        <v>553</v>
      </c>
    </row>
    <row r="188" s="2" customFormat="1">
      <c r="A188" s="36"/>
      <c r="B188" s="37"/>
      <c r="C188" s="38"/>
      <c r="D188" s="196" t="s">
        <v>146</v>
      </c>
      <c r="E188" s="38"/>
      <c r="F188" s="197" t="s">
        <v>241</v>
      </c>
      <c r="G188" s="38"/>
      <c r="H188" s="38"/>
      <c r="I188" s="198"/>
      <c r="J188" s="38"/>
      <c r="K188" s="38"/>
      <c r="L188" s="42"/>
      <c r="M188" s="199"/>
      <c r="N188" s="200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146</v>
      </c>
      <c r="AU188" s="15" t="s">
        <v>75</v>
      </c>
    </row>
    <row r="189" s="2" customFormat="1" ht="16.5" customHeight="1">
      <c r="A189" s="36"/>
      <c r="B189" s="37"/>
      <c r="C189" s="214" t="s">
        <v>313</v>
      </c>
      <c r="D189" s="214" t="s">
        <v>175</v>
      </c>
      <c r="E189" s="215" t="s">
        <v>244</v>
      </c>
      <c r="F189" s="216" t="s">
        <v>245</v>
      </c>
      <c r="G189" s="217" t="s">
        <v>198</v>
      </c>
      <c r="H189" s="218">
        <v>160</v>
      </c>
      <c r="I189" s="219"/>
      <c r="J189" s="220">
        <f>ROUND(I189*H189,2)</f>
        <v>0</v>
      </c>
      <c r="K189" s="216" t="s">
        <v>28</v>
      </c>
      <c r="L189" s="221"/>
      <c r="M189" s="222" t="s">
        <v>28</v>
      </c>
      <c r="N189" s="223" t="s">
        <v>46</v>
      </c>
      <c r="O189" s="82"/>
      <c r="P189" s="192">
        <f>O189*H189</f>
        <v>0</v>
      </c>
      <c r="Q189" s="192">
        <v>0.0015</v>
      </c>
      <c r="R189" s="192">
        <f>Q189*H189</f>
        <v>0.23999999999999999</v>
      </c>
      <c r="S189" s="192">
        <v>0</v>
      </c>
      <c r="T189" s="193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4" t="s">
        <v>179</v>
      </c>
      <c r="AT189" s="194" t="s">
        <v>175</v>
      </c>
      <c r="AU189" s="194" t="s">
        <v>75</v>
      </c>
      <c r="AY189" s="15" t="s">
        <v>144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5" t="s">
        <v>82</v>
      </c>
      <c r="BK189" s="195">
        <f>ROUND(I189*H189,2)</f>
        <v>0</v>
      </c>
      <c r="BL189" s="15" t="s">
        <v>143</v>
      </c>
      <c r="BM189" s="194" t="s">
        <v>554</v>
      </c>
    </row>
    <row r="190" s="2" customFormat="1">
      <c r="A190" s="36"/>
      <c r="B190" s="37"/>
      <c r="C190" s="38"/>
      <c r="D190" s="196" t="s">
        <v>146</v>
      </c>
      <c r="E190" s="38"/>
      <c r="F190" s="197" t="s">
        <v>245</v>
      </c>
      <c r="G190" s="38"/>
      <c r="H190" s="38"/>
      <c r="I190" s="198"/>
      <c r="J190" s="38"/>
      <c r="K190" s="38"/>
      <c r="L190" s="42"/>
      <c r="M190" s="199"/>
      <c r="N190" s="200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146</v>
      </c>
      <c r="AU190" s="15" t="s">
        <v>75</v>
      </c>
    </row>
    <row r="191" s="2" customFormat="1" ht="16.5" customHeight="1">
      <c r="A191" s="36"/>
      <c r="B191" s="37"/>
      <c r="C191" s="214" t="s">
        <v>319</v>
      </c>
      <c r="D191" s="214" t="s">
        <v>175</v>
      </c>
      <c r="E191" s="215" t="s">
        <v>248</v>
      </c>
      <c r="F191" s="216" t="s">
        <v>249</v>
      </c>
      <c r="G191" s="217" t="s">
        <v>198</v>
      </c>
      <c r="H191" s="218">
        <v>150</v>
      </c>
      <c r="I191" s="219"/>
      <c r="J191" s="220">
        <f>ROUND(I191*H191,2)</f>
        <v>0</v>
      </c>
      <c r="K191" s="216" t="s">
        <v>28</v>
      </c>
      <c r="L191" s="221"/>
      <c r="M191" s="222" t="s">
        <v>28</v>
      </c>
      <c r="N191" s="223" t="s">
        <v>46</v>
      </c>
      <c r="O191" s="82"/>
      <c r="P191" s="192">
        <f>O191*H191</f>
        <v>0</v>
      </c>
      <c r="Q191" s="192">
        <v>0.0015</v>
      </c>
      <c r="R191" s="192">
        <f>Q191*H191</f>
        <v>0.22500000000000001</v>
      </c>
      <c r="S191" s="192">
        <v>0</v>
      </c>
      <c r="T191" s="193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4" t="s">
        <v>179</v>
      </c>
      <c r="AT191" s="194" t="s">
        <v>175</v>
      </c>
      <c r="AU191" s="194" t="s">
        <v>75</v>
      </c>
      <c r="AY191" s="15" t="s">
        <v>144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5" t="s">
        <v>82</v>
      </c>
      <c r="BK191" s="195">
        <f>ROUND(I191*H191,2)</f>
        <v>0</v>
      </c>
      <c r="BL191" s="15" t="s">
        <v>143</v>
      </c>
      <c r="BM191" s="194" t="s">
        <v>555</v>
      </c>
    </row>
    <row r="192" s="2" customFormat="1">
      <c r="A192" s="36"/>
      <c r="B192" s="37"/>
      <c r="C192" s="38"/>
      <c r="D192" s="196" t="s">
        <v>146</v>
      </c>
      <c r="E192" s="38"/>
      <c r="F192" s="197" t="s">
        <v>249</v>
      </c>
      <c r="G192" s="38"/>
      <c r="H192" s="38"/>
      <c r="I192" s="198"/>
      <c r="J192" s="38"/>
      <c r="K192" s="38"/>
      <c r="L192" s="42"/>
      <c r="M192" s="199"/>
      <c r="N192" s="200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146</v>
      </c>
      <c r="AU192" s="15" t="s">
        <v>75</v>
      </c>
    </row>
    <row r="193" s="2" customFormat="1" ht="16.5" customHeight="1">
      <c r="A193" s="36"/>
      <c r="B193" s="37"/>
      <c r="C193" s="214" t="s">
        <v>327</v>
      </c>
      <c r="D193" s="214" t="s">
        <v>175</v>
      </c>
      <c r="E193" s="215" t="s">
        <v>252</v>
      </c>
      <c r="F193" s="216" t="s">
        <v>253</v>
      </c>
      <c r="G193" s="217" t="s">
        <v>198</v>
      </c>
      <c r="H193" s="218">
        <v>90</v>
      </c>
      <c r="I193" s="219"/>
      <c r="J193" s="220">
        <f>ROUND(I193*H193,2)</f>
        <v>0</v>
      </c>
      <c r="K193" s="216" t="s">
        <v>28</v>
      </c>
      <c r="L193" s="221"/>
      <c r="M193" s="222" t="s">
        <v>28</v>
      </c>
      <c r="N193" s="223" t="s">
        <v>46</v>
      </c>
      <c r="O193" s="82"/>
      <c r="P193" s="192">
        <f>O193*H193</f>
        <v>0</v>
      </c>
      <c r="Q193" s="192">
        <v>0.0015</v>
      </c>
      <c r="R193" s="192">
        <f>Q193*H193</f>
        <v>0.13500000000000001</v>
      </c>
      <c r="S193" s="192">
        <v>0</v>
      </c>
      <c r="T193" s="19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4" t="s">
        <v>179</v>
      </c>
      <c r="AT193" s="194" t="s">
        <v>175</v>
      </c>
      <c r="AU193" s="194" t="s">
        <v>75</v>
      </c>
      <c r="AY193" s="15" t="s">
        <v>144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5" t="s">
        <v>82</v>
      </c>
      <c r="BK193" s="195">
        <f>ROUND(I193*H193,2)</f>
        <v>0</v>
      </c>
      <c r="BL193" s="15" t="s">
        <v>143</v>
      </c>
      <c r="BM193" s="194" t="s">
        <v>556</v>
      </c>
    </row>
    <row r="194" s="2" customFormat="1">
      <c r="A194" s="36"/>
      <c r="B194" s="37"/>
      <c r="C194" s="38"/>
      <c r="D194" s="196" t="s">
        <v>146</v>
      </c>
      <c r="E194" s="38"/>
      <c r="F194" s="197" t="s">
        <v>253</v>
      </c>
      <c r="G194" s="38"/>
      <c r="H194" s="38"/>
      <c r="I194" s="198"/>
      <c r="J194" s="38"/>
      <c r="K194" s="38"/>
      <c r="L194" s="42"/>
      <c r="M194" s="199"/>
      <c r="N194" s="200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146</v>
      </c>
      <c r="AU194" s="15" t="s">
        <v>75</v>
      </c>
    </row>
    <row r="195" s="2" customFormat="1" ht="21.75" customHeight="1">
      <c r="A195" s="36"/>
      <c r="B195" s="37"/>
      <c r="C195" s="214" t="s">
        <v>334</v>
      </c>
      <c r="D195" s="214" t="s">
        <v>175</v>
      </c>
      <c r="E195" s="215" t="s">
        <v>256</v>
      </c>
      <c r="F195" s="216" t="s">
        <v>257</v>
      </c>
      <c r="G195" s="217" t="s">
        <v>198</v>
      </c>
      <c r="H195" s="218">
        <v>130</v>
      </c>
      <c r="I195" s="219"/>
      <c r="J195" s="220">
        <f>ROUND(I195*H195,2)</f>
        <v>0</v>
      </c>
      <c r="K195" s="216" t="s">
        <v>28</v>
      </c>
      <c r="L195" s="221"/>
      <c r="M195" s="222" t="s">
        <v>28</v>
      </c>
      <c r="N195" s="223" t="s">
        <v>46</v>
      </c>
      <c r="O195" s="82"/>
      <c r="P195" s="192">
        <f>O195*H195</f>
        <v>0</v>
      </c>
      <c r="Q195" s="192">
        <v>0.0015</v>
      </c>
      <c r="R195" s="192">
        <f>Q195*H195</f>
        <v>0.19500000000000001</v>
      </c>
      <c r="S195" s="192">
        <v>0</v>
      </c>
      <c r="T195" s="193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4" t="s">
        <v>179</v>
      </c>
      <c r="AT195" s="194" t="s">
        <v>175</v>
      </c>
      <c r="AU195" s="194" t="s">
        <v>75</v>
      </c>
      <c r="AY195" s="15" t="s">
        <v>144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5" t="s">
        <v>82</v>
      </c>
      <c r="BK195" s="195">
        <f>ROUND(I195*H195,2)</f>
        <v>0</v>
      </c>
      <c r="BL195" s="15" t="s">
        <v>143</v>
      </c>
      <c r="BM195" s="194" t="s">
        <v>557</v>
      </c>
    </row>
    <row r="196" s="2" customFormat="1">
      <c r="A196" s="36"/>
      <c r="B196" s="37"/>
      <c r="C196" s="38"/>
      <c r="D196" s="196" t="s">
        <v>146</v>
      </c>
      <c r="E196" s="38"/>
      <c r="F196" s="197" t="s">
        <v>257</v>
      </c>
      <c r="G196" s="38"/>
      <c r="H196" s="38"/>
      <c r="I196" s="198"/>
      <c r="J196" s="38"/>
      <c r="K196" s="38"/>
      <c r="L196" s="42"/>
      <c r="M196" s="199"/>
      <c r="N196" s="200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146</v>
      </c>
      <c r="AU196" s="15" t="s">
        <v>75</v>
      </c>
    </row>
    <row r="197" s="2" customFormat="1" ht="16.5" customHeight="1">
      <c r="A197" s="36"/>
      <c r="B197" s="37"/>
      <c r="C197" s="214" t="s">
        <v>340</v>
      </c>
      <c r="D197" s="214" t="s">
        <v>175</v>
      </c>
      <c r="E197" s="215" t="s">
        <v>259</v>
      </c>
      <c r="F197" s="216" t="s">
        <v>260</v>
      </c>
      <c r="G197" s="217" t="s">
        <v>198</v>
      </c>
      <c r="H197" s="218">
        <v>100</v>
      </c>
      <c r="I197" s="219"/>
      <c r="J197" s="220">
        <f>ROUND(I197*H197,2)</f>
        <v>0</v>
      </c>
      <c r="K197" s="216" t="s">
        <v>28</v>
      </c>
      <c r="L197" s="221"/>
      <c r="M197" s="222" t="s">
        <v>28</v>
      </c>
      <c r="N197" s="223" t="s">
        <v>46</v>
      </c>
      <c r="O197" s="82"/>
      <c r="P197" s="192">
        <f>O197*H197</f>
        <v>0</v>
      </c>
      <c r="Q197" s="192">
        <v>0.0015</v>
      </c>
      <c r="R197" s="192">
        <f>Q197*H197</f>
        <v>0.14999999999999999</v>
      </c>
      <c r="S197" s="192">
        <v>0</v>
      </c>
      <c r="T197" s="193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4" t="s">
        <v>179</v>
      </c>
      <c r="AT197" s="194" t="s">
        <v>175</v>
      </c>
      <c r="AU197" s="194" t="s">
        <v>75</v>
      </c>
      <c r="AY197" s="15" t="s">
        <v>144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5" t="s">
        <v>82</v>
      </c>
      <c r="BK197" s="195">
        <f>ROUND(I197*H197,2)</f>
        <v>0</v>
      </c>
      <c r="BL197" s="15" t="s">
        <v>143</v>
      </c>
      <c r="BM197" s="194" t="s">
        <v>558</v>
      </c>
    </row>
    <row r="198" s="2" customFormat="1">
      <c r="A198" s="36"/>
      <c r="B198" s="37"/>
      <c r="C198" s="38"/>
      <c r="D198" s="196" t="s">
        <v>146</v>
      </c>
      <c r="E198" s="38"/>
      <c r="F198" s="197" t="s">
        <v>260</v>
      </c>
      <c r="G198" s="38"/>
      <c r="H198" s="38"/>
      <c r="I198" s="198"/>
      <c r="J198" s="38"/>
      <c r="K198" s="38"/>
      <c r="L198" s="42"/>
      <c r="M198" s="199"/>
      <c r="N198" s="200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146</v>
      </c>
      <c r="AU198" s="15" t="s">
        <v>75</v>
      </c>
    </row>
    <row r="199" s="2" customFormat="1" ht="21.75" customHeight="1">
      <c r="A199" s="36"/>
      <c r="B199" s="37"/>
      <c r="C199" s="214" t="s">
        <v>347</v>
      </c>
      <c r="D199" s="214" t="s">
        <v>175</v>
      </c>
      <c r="E199" s="215" t="s">
        <v>263</v>
      </c>
      <c r="F199" s="216" t="s">
        <v>264</v>
      </c>
      <c r="G199" s="217" t="s">
        <v>198</v>
      </c>
      <c r="H199" s="218">
        <v>60</v>
      </c>
      <c r="I199" s="219"/>
      <c r="J199" s="220">
        <f>ROUND(I199*H199,2)</f>
        <v>0</v>
      </c>
      <c r="K199" s="216" t="s">
        <v>28</v>
      </c>
      <c r="L199" s="221"/>
      <c r="M199" s="222" t="s">
        <v>28</v>
      </c>
      <c r="N199" s="223" t="s">
        <v>46</v>
      </c>
      <c r="O199" s="82"/>
      <c r="P199" s="192">
        <f>O199*H199</f>
        <v>0</v>
      </c>
      <c r="Q199" s="192">
        <v>0.0015</v>
      </c>
      <c r="R199" s="192">
        <f>Q199*H199</f>
        <v>0.089999999999999997</v>
      </c>
      <c r="S199" s="192">
        <v>0</v>
      </c>
      <c r="T199" s="19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4" t="s">
        <v>179</v>
      </c>
      <c r="AT199" s="194" t="s">
        <v>175</v>
      </c>
      <c r="AU199" s="194" t="s">
        <v>75</v>
      </c>
      <c r="AY199" s="15" t="s">
        <v>144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5" t="s">
        <v>82</v>
      </c>
      <c r="BK199" s="195">
        <f>ROUND(I199*H199,2)</f>
        <v>0</v>
      </c>
      <c r="BL199" s="15" t="s">
        <v>143</v>
      </c>
      <c r="BM199" s="194" t="s">
        <v>559</v>
      </c>
    </row>
    <row r="200" s="2" customFormat="1">
      <c r="A200" s="36"/>
      <c r="B200" s="37"/>
      <c r="C200" s="38"/>
      <c r="D200" s="196" t="s">
        <v>146</v>
      </c>
      <c r="E200" s="38"/>
      <c r="F200" s="197" t="s">
        <v>264</v>
      </c>
      <c r="G200" s="38"/>
      <c r="H200" s="38"/>
      <c r="I200" s="198"/>
      <c r="J200" s="38"/>
      <c r="K200" s="38"/>
      <c r="L200" s="42"/>
      <c r="M200" s="199"/>
      <c r="N200" s="200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146</v>
      </c>
      <c r="AU200" s="15" t="s">
        <v>75</v>
      </c>
    </row>
    <row r="201" s="2" customFormat="1" ht="24.15" customHeight="1">
      <c r="A201" s="36"/>
      <c r="B201" s="37"/>
      <c r="C201" s="214" t="s">
        <v>354</v>
      </c>
      <c r="D201" s="214" t="s">
        <v>175</v>
      </c>
      <c r="E201" s="215" t="s">
        <v>267</v>
      </c>
      <c r="F201" s="216" t="s">
        <v>268</v>
      </c>
      <c r="G201" s="217" t="s">
        <v>198</v>
      </c>
      <c r="H201" s="218">
        <v>80</v>
      </c>
      <c r="I201" s="219"/>
      <c r="J201" s="220">
        <f>ROUND(I201*H201,2)</f>
        <v>0</v>
      </c>
      <c r="K201" s="216" t="s">
        <v>28</v>
      </c>
      <c r="L201" s="221"/>
      <c r="M201" s="222" t="s">
        <v>28</v>
      </c>
      <c r="N201" s="223" t="s">
        <v>46</v>
      </c>
      <c r="O201" s="82"/>
      <c r="P201" s="192">
        <f>O201*H201</f>
        <v>0</v>
      </c>
      <c r="Q201" s="192">
        <v>0.0015</v>
      </c>
      <c r="R201" s="192">
        <f>Q201*H201</f>
        <v>0.12</v>
      </c>
      <c r="S201" s="192">
        <v>0</v>
      </c>
      <c r="T201" s="193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4" t="s">
        <v>179</v>
      </c>
      <c r="AT201" s="194" t="s">
        <v>175</v>
      </c>
      <c r="AU201" s="194" t="s">
        <v>75</v>
      </c>
      <c r="AY201" s="15" t="s">
        <v>144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5" t="s">
        <v>82</v>
      </c>
      <c r="BK201" s="195">
        <f>ROUND(I201*H201,2)</f>
        <v>0</v>
      </c>
      <c r="BL201" s="15" t="s">
        <v>143</v>
      </c>
      <c r="BM201" s="194" t="s">
        <v>560</v>
      </c>
    </row>
    <row r="202" s="2" customFormat="1">
      <c r="A202" s="36"/>
      <c r="B202" s="37"/>
      <c r="C202" s="38"/>
      <c r="D202" s="196" t="s">
        <v>146</v>
      </c>
      <c r="E202" s="38"/>
      <c r="F202" s="197" t="s">
        <v>268</v>
      </c>
      <c r="G202" s="38"/>
      <c r="H202" s="38"/>
      <c r="I202" s="198"/>
      <c r="J202" s="38"/>
      <c r="K202" s="38"/>
      <c r="L202" s="42"/>
      <c r="M202" s="199"/>
      <c r="N202" s="200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146</v>
      </c>
      <c r="AU202" s="15" t="s">
        <v>75</v>
      </c>
    </row>
    <row r="203" s="2" customFormat="1" ht="16.5" customHeight="1">
      <c r="A203" s="36"/>
      <c r="B203" s="37"/>
      <c r="C203" s="214" t="s">
        <v>360</v>
      </c>
      <c r="D203" s="214" t="s">
        <v>175</v>
      </c>
      <c r="E203" s="215" t="s">
        <v>271</v>
      </c>
      <c r="F203" s="216" t="s">
        <v>272</v>
      </c>
      <c r="G203" s="217" t="s">
        <v>198</v>
      </c>
      <c r="H203" s="218">
        <v>520</v>
      </c>
      <c r="I203" s="219"/>
      <c r="J203" s="220">
        <f>ROUND(I203*H203,2)</f>
        <v>0</v>
      </c>
      <c r="K203" s="216" t="s">
        <v>28</v>
      </c>
      <c r="L203" s="221"/>
      <c r="M203" s="222" t="s">
        <v>28</v>
      </c>
      <c r="N203" s="223" t="s">
        <v>46</v>
      </c>
      <c r="O203" s="82"/>
      <c r="P203" s="192">
        <f>O203*H203</f>
        <v>0</v>
      </c>
      <c r="Q203" s="192">
        <v>0.0011999999999999999</v>
      </c>
      <c r="R203" s="192">
        <f>Q203*H203</f>
        <v>0.624</v>
      </c>
      <c r="S203" s="192">
        <v>0</v>
      </c>
      <c r="T203" s="19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4" t="s">
        <v>179</v>
      </c>
      <c r="AT203" s="194" t="s">
        <v>175</v>
      </c>
      <c r="AU203" s="194" t="s">
        <v>75</v>
      </c>
      <c r="AY203" s="15" t="s">
        <v>144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5" t="s">
        <v>82</v>
      </c>
      <c r="BK203" s="195">
        <f>ROUND(I203*H203,2)</f>
        <v>0</v>
      </c>
      <c r="BL203" s="15" t="s">
        <v>143</v>
      </c>
      <c r="BM203" s="194" t="s">
        <v>561</v>
      </c>
    </row>
    <row r="204" s="2" customFormat="1">
      <c r="A204" s="36"/>
      <c r="B204" s="37"/>
      <c r="C204" s="38"/>
      <c r="D204" s="196" t="s">
        <v>146</v>
      </c>
      <c r="E204" s="38"/>
      <c r="F204" s="197" t="s">
        <v>272</v>
      </c>
      <c r="G204" s="38"/>
      <c r="H204" s="38"/>
      <c r="I204" s="198"/>
      <c r="J204" s="38"/>
      <c r="K204" s="38"/>
      <c r="L204" s="42"/>
      <c r="M204" s="199"/>
      <c r="N204" s="200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146</v>
      </c>
      <c r="AU204" s="15" t="s">
        <v>75</v>
      </c>
    </row>
    <row r="205" s="2" customFormat="1" ht="21.75" customHeight="1">
      <c r="A205" s="36"/>
      <c r="B205" s="37"/>
      <c r="C205" s="214" t="s">
        <v>367</v>
      </c>
      <c r="D205" s="214" t="s">
        <v>175</v>
      </c>
      <c r="E205" s="215" t="s">
        <v>275</v>
      </c>
      <c r="F205" s="216" t="s">
        <v>276</v>
      </c>
      <c r="G205" s="217" t="s">
        <v>198</v>
      </c>
      <c r="H205" s="218">
        <v>400</v>
      </c>
      <c r="I205" s="219"/>
      <c r="J205" s="220">
        <f>ROUND(I205*H205,2)</f>
        <v>0</v>
      </c>
      <c r="K205" s="216" t="s">
        <v>28</v>
      </c>
      <c r="L205" s="221"/>
      <c r="M205" s="222" t="s">
        <v>28</v>
      </c>
      <c r="N205" s="223" t="s">
        <v>46</v>
      </c>
      <c r="O205" s="82"/>
      <c r="P205" s="192">
        <f>O205*H205</f>
        <v>0</v>
      </c>
      <c r="Q205" s="192">
        <v>0.0011999999999999999</v>
      </c>
      <c r="R205" s="192">
        <f>Q205*H205</f>
        <v>0.47999999999999998</v>
      </c>
      <c r="S205" s="192">
        <v>0</v>
      </c>
      <c r="T205" s="19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4" t="s">
        <v>179</v>
      </c>
      <c r="AT205" s="194" t="s">
        <v>175</v>
      </c>
      <c r="AU205" s="194" t="s">
        <v>75</v>
      </c>
      <c r="AY205" s="15" t="s">
        <v>144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5" t="s">
        <v>82</v>
      </c>
      <c r="BK205" s="195">
        <f>ROUND(I205*H205,2)</f>
        <v>0</v>
      </c>
      <c r="BL205" s="15" t="s">
        <v>143</v>
      </c>
      <c r="BM205" s="194" t="s">
        <v>562</v>
      </c>
    </row>
    <row r="206" s="2" customFormat="1">
      <c r="A206" s="36"/>
      <c r="B206" s="37"/>
      <c r="C206" s="38"/>
      <c r="D206" s="196" t="s">
        <v>146</v>
      </c>
      <c r="E206" s="38"/>
      <c r="F206" s="197" t="s">
        <v>276</v>
      </c>
      <c r="G206" s="38"/>
      <c r="H206" s="38"/>
      <c r="I206" s="198"/>
      <c r="J206" s="38"/>
      <c r="K206" s="38"/>
      <c r="L206" s="42"/>
      <c r="M206" s="199"/>
      <c r="N206" s="200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146</v>
      </c>
      <c r="AU206" s="15" t="s">
        <v>75</v>
      </c>
    </row>
    <row r="207" s="2" customFormat="1" ht="21.75" customHeight="1">
      <c r="A207" s="36"/>
      <c r="B207" s="37"/>
      <c r="C207" s="214" t="s">
        <v>375</v>
      </c>
      <c r="D207" s="214" t="s">
        <v>175</v>
      </c>
      <c r="E207" s="215" t="s">
        <v>279</v>
      </c>
      <c r="F207" s="216" t="s">
        <v>280</v>
      </c>
      <c r="G207" s="217" t="s">
        <v>198</v>
      </c>
      <c r="H207" s="218">
        <v>1080</v>
      </c>
      <c r="I207" s="219"/>
      <c r="J207" s="220">
        <f>ROUND(I207*H207,2)</f>
        <v>0</v>
      </c>
      <c r="K207" s="216" t="s">
        <v>28</v>
      </c>
      <c r="L207" s="221"/>
      <c r="M207" s="222" t="s">
        <v>28</v>
      </c>
      <c r="N207" s="223" t="s">
        <v>46</v>
      </c>
      <c r="O207" s="82"/>
      <c r="P207" s="192">
        <f>O207*H207</f>
        <v>0</v>
      </c>
      <c r="Q207" s="192">
        <v>0.0011999999999999999</v>
      </c>
      <c r="R207" s="192">
        <f>Q207*H207</f>
        <v>1.2959999999999998</v>
      </c>
      <c r="S207" s="192">
        <v>0</v>
      </c>
      <c r="T207" s="193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4" t="s">
        <v>179</v>
      </c>
      <c r="AT207" s="194" t="s">
        <v>175</v>
      </c>
      <c r="AU207" s="194" t="s">
        <v>75</v>
      </c>
      <c r="AY207" s="15" t="s">
        <v>144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5" t="s">
        <v>82</v>
      </c>
      <c r="BK207" s="195">
        <f>ROUND(I207*H207,2)</f>
        <v>0</v>
      </c>
      <c r="BL207" s="15" t="s">
        <v>143</v>
      </c>
      <c r="BM207" s="194" t="s">
        <v>563</v>
      </c>
    </row>
    <row r="208" s="2" customFormat="1">
      <c r="A208" s="36"/>
      <c r="B208" s="37"/>
      <c r="C208" s="38"/>
      <c r="D208" s="196" t="s">
        <v>146</v>
      </c>
      <c r="E208" s="38"/>
      <c r="F208" s="197" t="s">
        <v>280</v>
      </c>
      <c r="G208" s="38"/>
      <c r="H208" s="38"/>
      <c r="I208" s="198"/>
      <c r="J208" s="38"/>
      <c r="K208" s="38"/>
      <c r="L208" s="42"/>
      <c r="M208" s="199"/>
      <c r="N208" s="200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146</v>
      </c>
      <c r="AU208" s="15" t="s">
        <v>75</v>
      </c>
    </row>
    <row r="209" s="2" customFormat="1" ht="16.5" customHeight="1">
      <c r="A209" s="36"/>
      <c r="B209" s="37"/>
      <c r="C209" s="214" t="s">
        <v>382</v>
      </c>
      <c r="D209" s="214" t="s">
        <v>175</v>
      </c>
      <c r="E209" s="215" t="s">
        <v>283</v>
      </c>
      <c r="F209" s="216" t="s">
        <v>284</v>
      </c>
      <c r="G209" s="217" t="s">
        <v>198</v>
      </c>
      <c r="H209" s="218">
        <v>880</v>
      </c>
      <c r="I209" s="219"/>
      <c r="J209" s="220">
        <f>ROUND(I209*H209,2)</f>
        <v>0</v>
      </c>
      <c r="K209" s="216" t="s">
        <v>28</v>
      </c>
      <c r="L209" s="221"/>
      <c r="M209" s="222" t="s">
        <v>28</v>
      </c>
      <c r="N209" s="223" t="s">
        <v>46</v>
      </c>
      <c r="O209" s="82"/>
      <c r="P209" s="192">
        <f>O209*H209</f>
        <v>0</v>
      </c>
      <c r="Q209" s="192">
        <v>0.0011999999999999999</v>
      </c>
      <c r="R209" s="192">
        <f>Q209*H209</f>
        <v>1.0559999999999998</v>
      </c>
      <c r="S209" s="192">
        <v>0</v>
      </c>
      <c r="T209" s="193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4" t="s">
        <v>179</v>
      </c>
      <c r="AT209" s="194" t="s">
        <v>175</v>
      </c>
      <c r="AU209" s="194" t="s">
        <v>75</v>
      </c>
      <c r="AY209" s="15" t="s">
        <v>144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5" t="s">
        <v>82</v>
      </c>
      <c r="BK209" s="195">
        <f>ROUND(I209*H209,2)</f>
        <v>0</v>
      </c>
      <c r="BL209" s="15" t="s">
        <v>143</v>
      </c>
      <c r="BM209" s="194" t="s">
        <v>564</v>
      </c>
    </row>
    <row r="210" s="2" customFormat="1">
      <c r="A210" s="36"/>
      <c r="B210" s="37"/>
      <c r="C210" s="38"/>
      <c r="D210" s="196" t="s">
        <v>146</v>
      </c>
      <c r="E210" s="38"/>
      <c r="F210" s="197" t="s">
        <v>284</v>
      </c>
      <c r="G210" s="38"/>
      <c r="H210" s="38"/>
      <c r="I210" s="198"/>
      <c r="J210" s="38"/>
      <c r="K210" s="38"/>
      <c r="L210" s="42"/>
      <c r="M210" s="199"/>
      <c r="N210" s="200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146</v>
      </c>
      <c r="AU210" s="15" t="s">
        <v>75</v>
      </c>
    </row>
    <row r="211" s="2" customFormat="1" ht="16.5" customHeight="1">
      <c r="A211" s="36"/>
      <c r="B211" s="37"/>
      <c r="C211" s="214" t="s">
        <v>388</v>
      </c>
      <c r="D211" s="214" t="s">
        <v>175</v>
      </c>
      <c r="E211" s="215" t="s">
        <v>287</v>
      </c>
      <c r="F211" s="216" t="s">
        <v>288</v>
      </c>
      <c r="G211" s="217" t="s">
        <v>198</v>
      </c>
      <c r="H211" s="218">
        <v>680</v>
      </c>
      <c r="I211" s="219"/>
      <c r="J211" s="220">
        <f>ROUND(I211*H211,2)</f>
        <v>0</v>
      </c>
      <c r="K211" s="216" t="s">
        <v>28</v>
      </c>
      <c r="L211" s="221"/>
      <c r="M211" s="222" t="s">
        <v>28</v>
      </c>
      <c r="N211" s="223" t="s">
        <v>46</v>
      </c>
      <c r="O211" s="82"/>
      <c r="P211" s="192">
        <f>O211*H211</f>
        <v>0</v>
      </c>
      <c r="Q211" s="192">
        <v>0.0011999999999999999</v>
      </c>
      <c r="R211" s="192">
        <f>Q211*H211</f>
        <v>0.81599999999999995</v>
      </c>
      <c r="S211" s="192">
        <v>0</v>
      </c>
      <c r="T211" s="19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4" t="s">
        <v>179</v>
      </c>
      <c r="AT211" s="194" t="s">
        <v>175</v>
      </c>
      <c r="AU211" s="194" t="s">
        <v>75</v>
      </c>
      <c r="AY211" s="15" t="s">
        <v>144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5" t="s">
        <v>82</v>
      </c>
      <c r="BK211" s="195">
        <f>ROUND(I211*H211,2)</f>
        <v>0</v>
      </c>
      <c r="BL211" s="15" t="s">
        <v>143</v>
      </c>
      <c r="BM211" s="194" t="s">
        <v>565</v>
      </c>
    </row>
    <row r="212" s="2" customFormat="1">
      <c r="A212" s="36"/>
      <c r="B212" s="37"/>
      <c r="C212" s="38"/>
      <c r="D212" s="196" t="s">
        <v>146</v>
      </c>
      <c r="E212" s="38"/>
      <c r="F212" s="197" t="s">
        <v>288</v>
      </c>
      <c r="G212" s="38"/>
      <c r="H212" s="38"/>
      <c r="I212" s="198"/>
      <c r="J212" s="38"/>
      <c r="K212" s="38"/>
      <c r="L212" s="42"/>
      <c r="M212" s="199"/>
      <c r="N212" s="200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146</v>
      </c>
      <c r="AU212" s="15" t="s">
        <v>75</v>
      </c>
    </row>
    <row r="213" s="2" customFormat="1" ht="21.75" customHeight="1">
      <c r="A213" s="36"/>
      <c r="B213" s="37"/>
      <c r="C213" s="214" t="s">
        <v>270</v>
      </c>
      <c r="D213" s="214" t="s">
        <v>175</v>
      </c>
      <c r="E213" s="215" t="s">
        <v>291</v>
      </c>
      <c r="F213" s="216" t="s">
        <v>292</v>
      </c>
      <c r="G213" s="217" t="s">
        <v>198</v>
      </c>
      <c r="H213" s="218">
        <v>205</v>
      </c>
      <c r="I213" s="219"/>
      <c r="J213" s="220">
        <f>ROUND(I213*H213,2)</f>
        <v>0</v>
      </c>
      <c r="K213" s="216" t="s">
        <v>28</v>
      </c>
      <c r="L213" s="221"/>
      <c r="M213" s="222" t="s">
        <v>28</v>
      </c>
      <c r="N213" s="223" t="s">
        <v>46</v>
      </c>
      <c r="O213" s="82"/>
      <c r="P213" s="192">
        <f>O213*H213</f>
        <v>0</v>
      </c>
      <c r="Q213" s="192">
        <v>0.0011999999999999999</v>
      </c>
      <c r="R213" s="192">
        <f>Q213*H213</f>
        <v>0.24599999999999997</v>
      </c>
      <c r="S213" s="192">
        <v>0</v>
      </c>
      <c r="T213" s="193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4" t="s">
        <v>179</v>
      </c>
      <c r="AT213" s="194" t="s">
        <v>175</v>
      </c>
      <c r="AU213" s="194" t="s">
        <v>75</v>
      </c>
      <c r="AY213" s="15" t="s">
        <v>144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5" t="s">
        <v>82</v>
      </c>
      <c r="BK213" s="195">
        <f>ROUND(I213*H213,2)</f>
        <v>0</v>
      </c>
      <c r="BL213" s="15" t="s">
        <v>143</v>
      </c>
      <c r="BM213" s="194" t="s">
        <v>566</v>
      </c>
    </row>
    <row r="214" s="2" customFormat="1">
      <c r="A214" s="36"/>
      <c r="B214" s="37"/>
      <c r="C214" s="38"/>
      <c r="D214" s="196" t="s">
        <v>146</v>
      </c>
      <c r="E214" s="38"/>
      <c r="F214" s="197" t="s">
        <v>292</v>
      </c>
      <c r="G214" s="38"/>
      <c r="H214" s="38"/>
      <c r="I214" s="198"/>
      <c r="J214" s="38"/>
      <c r="K214" s="38"/>
      <c r="L214" s="42"/>
      <c r="M214" s="199"/>
      <c r="N214" s="200"/>
      <c r="O214" s="82"/>
      <c r="P214" s="82"/>
      <c r="Q214" s="82"/>
      <c r="R214" s="82"/>
      <c r="S214" s="82"/>
      <c r="T214" s="83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146</v>
      </c>
      <c r="AU214" s="15" t="s">
        <v>75</v>
      </c>
    </row>
    <row r="215" s="2" customFormat="1" ht="16.5" customHeight="1">
      <c r="A215" s="36"/>
      <c r="B215" s="37"/>
      <c r="C215" s="214" t="s">
        <v>567</v>
      </c>
      <c r="D215" s="214" t="s">
        <v>175</v>
      </c>
      <c r="E215" s="215" t="s">
        <v>295</v>
      </c>
      <c r="F215" s="216" t="s">
        <v>296</v>
      </c>
      <c r="G215" s="217" t="s">
        <v>198</v>
      </c>
      <c r="H215" s="218">
        <v>215</v>
      </c>
      <c r="I215" s="219"/>
      <c r="J215" s="220">
        <f>ROUND(I215*H215,2)</f>
        <v>0</v>
      </c>
      <c r="K215" s="216" t="s">
        <v>28</v>
      </c>
      <c r="L215" s="221"/>
      <c r="M215" s="222" t="s">
        <v>28</v>
      </c>
      <c r="N215" s="223" t="s">
        <v>46</v>
      </c>
      <c r="O215" s="82"/>
      <c r="P215" s="192">
        <f>O215*H215</f>
        <v>0</v>
      </c>
      <c r="Q215" s="192">
        <v>0.0011999999999999999</v>
      </c>
      <c r="R215" s="192">
        <f>Q215*H215</f>
        <v>0.25799999999999995</v>
      </c>
      <c r="S215" s="192">
        <v>0</v>
      </c>
      <c r="T215" s="193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4" t="s">
        <v>179</v>
      </c>
      <c r="AT215" s="194" t="s">
        <v>175</v>
      </c>
      <c r="AU215" s="194" t="s">
        <v>75</v>
      </c>
      <c r="AY215" s="15" t="s">
        <v>144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5" t="s">
        <v>82</v>
      </c>
      <c r="BK215" s="195">
        <f>ROUND(I215*H215,2)</f>
        <v>0</v>
      </c>
      <c r="BL215" s="15" t="s">
        <v>143</v>
      </c>
      <c r="BM215" s="194" t="s">
        <v>568</v>
      </c>
    </row>
    <row r="216" s="2" customFormat="1">
      <c r="A216" s="36"/>
      <c r="B216" s="37"/>
      <c r="C216" s="38"/>
      <c r="D216" s="196" t="s">
        <v>146</v>
      </c>
      <c r="E216" s="38"/>
      <c r="F216" s="197" t="s">
        <v>296</v>
      </c>
      <c r="G216" s="38"/>
      <c r="H216" s="38"/>
      <c r="I216" s="198"/>
      <c r="J216" s="38"/>
      <c r="K216" s="38"/>
      <c r="L216" s="42"/>
      <c r="M216" s="199"/>
      <c r="N216" s="200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146</v>
      </c>
      <c r="AU216" s="15" t="s">
        <v>75</v>
      </c>
    </row>
    <row r="217" s="2" customFormat="1" ht="33" customHeight="1">
      <c r="A217" s="36"/>
      <c r="B217" s="37"/>
      <c r="C217" s="183" t="s">
        <v>569</v>
      </c>
      <c r="D217" s="183" t="s">
        <v>138</v>
      </c>
      <c r="E217" s="184" t="s">
        <v>299</v>
      </c>
      <c r="F217" s="185" t="s">
        <v>300</v>
      </c>
      <c r="G217" s="186" t="s">
        <v>198</v>
      </c>
      <c r="H217" s="187">
        <v>890</v>
      </c>
      <c r="I217" s="188"/>
      <c r="J217" s="189">
        <f>ROUND(I217*H217,2)</f>
        <v>0</v>
      </c>
      <c r="K217" s="185" t="s">
        <v>142</v>
      </c>
      <c r="L217" s="42"/>
      <c r="M217" s="190" t="s">
        <v>28</v>
      </c>
      <c r="N217" s="191" t="s">
        <v>46</v>
      </c>
      <c r="O217" s="82"/>
      <c r="P217" s="192">
        <f>O217*H217</f>
        <v>0</v>
      </c>
      <c r="Q217" s="192">
        <v>5.1999999999999997E-05</v>
      </c>
      <c r="R217" s="192">
        <f>Q217*H217</f>
        <v>0.046279999999999995</v>
      </c>
      <c r="S217" s="192">
        <v>0</v>
      </c>
      <c r="T217" s="193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4" t="s">
        <v>143</v>
      </c>
      <c r="AT217" s="194" t="s">
        <v>138</v>
      </c>
      <c r="AU217" s="194" t="s">
        <v>75</v>
      </c>
      <c r="AY217" s="15" t="s">
        <v>144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5" t="s">
        <v>82</v>
      </c>
      <c r="BK217" s="195">
        <f>ROUND(I217*H217,2)</f>
        <v>0</v>
      </c>
      <c r="BL217" s="15" t="s">
        <v>143</v>
      </c>
      <c r="BM217" s="194" t="s">
        <v>570</v>
      </c>
    </row>
    <row r="218" s="2" customFormat="1">
      <c r="A218" s="36"/>
      <c r="B218" s="37"/>
      <c r="C218" s="38"/>
      <c r="D218" s="196" t="s">
        <v>146</v>
      </c>
      <c r="E218" s="38"/>
      <c r="F218" s="197" t="s">
        <v>302</v>
      </c>
      <c r="G218" s="38"/>
      <c r="H218" s="38"/>
      <c r="I218" s="198"/>
      <c r="J218" s="38"/>
      <c r="K218" s="38"/>
      <c r="L218" s="42"/>
      <c r="M218" s="199"/>
      <c r="N218" s="200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146</v>
      </c>
      <c r="AU218" s="15" t="s">
        <v>75</v>
      </c>
    </row>
    <row r="219" s="2" customFormat="1">
      <c r="A219" s="36"/>
      <c r="B219" s="37"/>
      <c r="C219" s="38"/>
      <c r="D219" s="201" t="s">
        <v>148</v>
      </c>
      <c r="E219" s="38"/>
      <c r="F219" s="202" t="s">
        <v>303</v>
      </c>
      <c r="G219" s="38"/>
      <c r="H219" s="38"/>
      <c r="I219" s="198"/>
      <c r="J219" s="38"/>
      <c r="K219" s="38"/>
      <c r="L219" s="42"/>
      <c r="M219" s="199"/>
      <c r="N219" s="200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148</v>
      </c>
      <c r="AU219" s="15" t="s">
        <v>75</v>
      </c>
    </row>
    <row r="220" s="10" customFormat="1">
      <c r="A220" s="10"/>
      <c r="B220" s="203"/>
      <c r="C220" s="204"/>
      <c r="D220" s="196" t="s">
        <v>172</v>
      </c>
      <c r="E220" s="205" t="s">
        <v>28</v>
      </c>
      <c r="F220" s="206" t="s">
        <v>571</v>
      </c>
      <c r="G220" s="204"/>
      <c r="H220" s="207">
        <v>890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13" t="s">
        <v>172</v>
      </c>
      <c r="AU220" s="213" t="s">
        <v>75</v>
      </c>
      <c r="AV220" s="10" t="s">
        <v>84</v>
      </c>
      <c r="AW220" s="10" t="s">
        <v>36</v>
      </c>
      <c r="AX220" s="10" t="s">
        <v>82</v>
      </c>
      <c r="AY220" s="213" t="s">
        <v>144</v>
      </c>
    </row>
    <row r="221" s="2" customFormat="1" ht="21.75" customHeight="1">
      <c r="A221" s="36"/>
      <c r="B221" s="37"/>
      <c r="C221" s="214" t="s">
        <v>572</v>
      </c>
      <c r="D221" s="214" t="s">
        <v>175</v>
      </c>
      <c r="E221" s="215" t="s">
        <v>306</v>
      </c>
      <c r="F221" s="216" t="s">
        <v>307</v>
      </c>
      <c r="G221" s="217" t="s">
        <v>198</v>
      </c>
      <c r="H221" s="218">
        <v>890</v>
      </c>
      <c r="I221" s="219"/>
      <c r="J221" s="220">
        <f>ROUND(I221*H221,2)</f>
        <v>0</v>
      </c>
      <c r="K221" s="216" t="s">
        <v>308</v>
      </c>
      <c r="L221" s="221"/>
      <c r="M221" s="222" t="s">
        <v>28</v>
      </c>
      <c r="N221" s="223" t="s">
        <v>46</v>
      </c>
      <c r="O221" s="82"/>
      <c r="P221" s="192">
        <f>O221*H221</f>
        <v>0</v>
      </c>
      <c r="Q221" s="192">
        <v>0.0035400000000000002</v>
      </c>
      <c r="R221" s="192">
        <f>Q221*H221</f>
        <v>3.1506000000000003</v>
      </c>
      <c r="S221" s="192">
        <v>0</v>
      </c>
      <c r="T221" s="193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4" t="s">
        <v>179</v>
      </c>
      <c r="AT221" s="194" t="s">
        <v>175</v>
      </c>
      <c r="AU221" s="194" t="s">
        <v>75</v>
      </c>
      <c r="AY221" s="15" t="s">
        <v>144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5" t="s">
        <v>82</v>
      </c>
      <c r="BK221" s="195">
        <f>ROUND(I221*H221,2)</f>
        <v>0</v>
      </c>
      <c r="BL221" s="15" t="s">
        <v>143</v>
      </c>
      <c r="BM221" s="194" t="s">
        <v>573</v>
      </c>
    </row>
    <row r="222" s="2" customFormat="1">
      <c r="A222" s="36"/>
      <c r="B222" s="37"/>
      <c r="C222" s="38"/>
      <c r="D222" s="196" t="s">
        <v>146</v>
      </c>
      <c r="E222" s="38"/>
      <c r="F222" s="197" t="s">
        <v>310</v>
      </c>
      <c r="G222" s="38"/>
      <c r="H222" s="38"/>
      <c r="I222" s="198"/>
      <c r="J222" s="38"/>
      <c r="K222" s="38"/>
      <c r="L222" s="42"/>
      <c r="M222" s="199"/>
      <c r="N222" s="200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146</v>
      </c>
      <c r="AU222" s="15" t="s">
        <v>75</v>
      </c>
    </row>
    <row r="223" s="11" customFormat="1">
      <c r="A223" s="11"/>
      <c r="B223" s="224"/>
      <c r="C223" s="225"/>
      <c r="D223" s="196" t="s">
        <v>172</v>
      </c>
      <c r="E223" s="226" t="s">
        <v>28</v>
      </c>
      <c r="F223" s="227" t="s">
        <v>311</v>
      </c>
      <c r="G223" s="225"/>
      <c r="H223" s="226" t="s">
        <v>28</v>
      </c>
      <c r="I223" s="228"/>
      <c r="J223" s="225"/>
      <c r="K223" s="225"/>
      <c r="L223" s="229"/>
      <c r="M223" s="230"/>
      <c r="N223" s="231"/>
      <c r="O223" s="231"/>
      <c r="P223" s="231"/>
      <c r="Q223" s="231"/>
      <c r="R223" s="231"/>
      <c r="S223" s="231"/>
      <c r="T223" s="232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T223" s="233" t="s">
        <v>172</v>
      </c>
      <c r="AU223" s="233" t="s">
        <v>75</v>
      </c>
      <c r="AV223" s="11" t="s">
        <v>82</v>
      </c>
      <c r="AW223" s="11" t="s">
        <v>36</v>
      </c>
      <c r="AX223" s="11" t="s">
        <v>75</v>
      </c>
      <c r="AY223" s="233" t="s">
        <v>144</v>
      </c>
    </row>
    <row r="224" s="10" customFormat="1">
      <c r="A224" s="10"/>
      <c r="B224" s="203"/>
      <c r="C224" s="204"/>
      <c r="D224" s="196" t="s">
        <v>172</v>
      </c>
      <c r="E224" s="205" t="s">
        <v>28</v>
      </c>
      <c r="F224" s="206" t="s">
        <v>571</v>
      </c>
      <c r="G224" s="204"/>
      <c r="H224" s="207">
        <v>890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13" t="s">
        <v>172</v>
      </c>
      <c r="AU224" s="213" t="s">
        <v>75</v>
      </c>
      <c r="AV224" s="10" t="s">
        <v>84</v>
      </c>
      <c r="AW224" s="10" t="s">
        <v>36</v>
      </c>
      <c r="AX224" s="10" t="s">
        <v>75</v>
      </c>
      <c r="AY224" s="213" t="s">
        <v>144</v>
      </c>
    </row>
    <row r="225" s="12" customFormat="1">
      <c r="A225" s="12"/>
      <c r="B225" s="234"/>
      <c r="C225" s="235"/>
      <c r="D225" s="196" t="s">
        <v>172</v>
      </c>
      <c r="E225" s="236" t="s">
        <v>28</v>
      </c>
      <c r="F225" s="237" t="s">
        <v>312</v>
      </c>
      <c r="G225" s="235"/>
      <c r="H225" s="238">
        <v>890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4" t="s">
        <v>172</v>
      </c>
      <c r="AU225" s="244" t="s">
        <v>75</v>
      </c>
      <c r="AV225" s="12" t="s">
        <v>143</v>
      </c>
      <c r="AW225" s="12" t="s">
        <v>36</v>
      </c>
      <c r="AX225" s="12" t="s">
        <v>82</v>
      </c>
      <c r="AY225" s="244" t="s">
        <v>144</v>
      </c>
    </row>
    <row r="226" s="2" customFormat="1" ht="24.15" customHeight="1">
      <c r="A226" s="36"/>
      <c r="B226" s="37"/>
      <c r="C226" s="183" t="s">
        <v>574</v>
      </c>
      <c r="D226" s="183" t="s">
        <v>138</v>
      </c>
      <c r="E226" s="184" t="s">
        <v>314</v>
      </c>
      <c r="F226" s="185" t="s">
        <v>315</v>
      </c>
      <c r="G226" s="186" t="s">
        <v>198</v>
      </c>
      <c r="H226" s="187">
        <v>650</v>
      </c>
      <c r="I226" s="188"/>
      <c r="J226" s="189">
        <f>ROUND(I226*H226,2)</f>
        <v>0</v>
      </c>
      <c r="K226" s="185" t="s">
        <v>142</v>
      </c>
      <c r="L226" s="42"/>
      <c r="M226" s="190" t="s">
        <v>28</v>
      </c>
      <c r="N226" s="191" t="s">
        <v>46</v>
      </c>
      <c r="O226" s="82"/>
      <c r="P226" s="192">
        <f>O226*H226</f>
        <v>0</v>
      </c>
      <c r="Q226" s="192">
        <v>0.0020823999999999999</v>
      </c>
      <c r="R226" s="192">
        <f>Q226*H226</f>
        <v>1.3535599999999999</v>
      </c>
      <c r="S226" s="192">
        <v>0</v>
      </c>
      <c r="T226" s="193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4" t="s">
        <v>143</v>
      </c>
      <c r="AT226" s="194" t="s">
        <v>138</v>
      </c>
      <c r="AU226" s="194" t="s">
        <v>75</v>
      </c>
      <c r="AY226" s="15" t="s">
        <v>144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5" t="s">
        <v>82</v>
      </c>
      <c r="BK226" s="195">
        <f>ROUND(I226*H226,2)</f>
        <v>0</v>
      </c>
      <c r="BL226" s="15" t="s">
        <v>143</v>
      </c>
      <c r="BM226" s="194" t="s">
        <v>575</v>
      </c>
    </row>
    <row r="227" s="2" customFormat="1">
      <c r="A227" s="36"/>
      <c r="B227" s="37"/>
      <c r="C227" s="38"/>
      <c r="D227" s="196" t="s">
        <v>146</v>
      </c>
      <c r="E227" s="38"/>
      <c r="F227" s="197" t="s">
        <v>317</v>
      </c>
      <c r="G227" s="38"/>
      <c r="H227" s="38"/>
      <c r="I227" s="198"/>
      <c r="J227" s="38"/>
      <c r="K227" s="38"/>
      <c r="L227" s="42"/>
      <c r="M227" s="199"/>
      <c r="N227" s="200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146</v>
      </c>
      <c r="AU227" s="15" t="s">
        <v>75</v>
      </c>
    </row>
    <row r="228" s="2" customFormat="1">
      <c r="A228" s="36"/>
      <c r="B228" s="37"/>
      <c r="C228" s="38"/>
      <c r="D228" s="201" t="s">
        <v>148</v>
      </c>
      <c r="E228" s="38"/>
      <c r="F228" s="202" t="s">
        <v>318</v>
      </c>
      <c r="G228" s="38"/>
      <c r="H228" s="38"/>
      <c r="I228" s="198"/>
      <c r="J228" s="38"/>
      <c r="K228" s="38"/>
      <c r="L228" s="42"/>
      <c r="M228" s="199"/>
      <c r="N228" s="200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148</v>
      </c>
      <c r="AU228" s="15" t="s">
        <v>75</v>
      </c>
    </row>
    <row r="229" s="2" customFormat="1" ht="33" customHeight="1">
      <c r="A229" s="36"/>
      <c r="B229" s="37"/>
      <c r="C229" s="183" t="s">
        <v>576</v>
      </c>
      <c r="D229" s="183" t="s">
        <v>138</v>
      </c>
      <c r="E229" s="184" t="s">
        <v>320</v>
      </c>
      <c r="F229" s="185" t="s">
        <v>321</v>
      </c>
      <c r="G229" s="186" t="s">
        <v>322</v>
      </c>
      <c r="H229" s="187">
        <v>39.799999999999997</v>
      </c>
      <c r="I229" s="188"/>
      <c r="J229" s="189">
        <f>ROUND(I229*H229,2)</f>
        <v>0</v>
      </c>
      <c r="K229" s="185" t="s">
        <v>142</v>
      </c>
      <c r="L229" s="42"/>
      <c r="M229" s="190" t="s">
        <v>28</v>
      </c>
      <c r="N229" s="191" t="s">
        <v>46</v>
      </c>
      <c r="O229" s="82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4" t="s">
        <v>143</v>
      </c>
      <c r="AT229" s="194" t="s">
        <v>138</v>
      </c>
      <c r="AU229" s="194" t="s">
        <v>75</v>
      </c>
      <c r="AY229" s="15" t="s">
        <v>144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5" t="s">
        <v>82</v>
      </c>
      <c r="BK229" s="195">
        <f>ROUND(I229*H229,2)</f>
        <v>0</v>
      </c>
      <c r="BL229" s="15" t="s">
        <v>143</v>
      </c>
      <c r="BM229" s="194" t="s">
        <v>577</v>
      </c>
    </row>
    <row r="230" s="2" customFormat="1">
      <c r="A230" s="36"/>
      <c r="B230" s="37"/>
      <c r="C230" s="38"/>
      <c r="D230" s="196" t="s">
        <v>146</v>
      </c>
      <c r="E230" s="38"/>
      <c r="F230" s="197" t="s">
        <v>324</v>
      </c>
      <c r="G230" s="38"/>
      <c r="H230" s="38"/>
      <c r="I230" s="198"/>
      <c r="J230" s="38"/>
      <c r="K230" s="38"/>
      <c r="L230" s="42"/>
      <c r="M230" s="199"/>
      <c r="N230" s="200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146</v>
      </c>
      <c r="AU230" s="15" t="s">
        <v>75</v>
      </c>
    </row>
    <row r="231" s="2" customFormat="1">
      <c r="A231" s="36"/>
      <c r="B231" s="37"/>
      <c r="C231" s="38"/>
      <c r="D231" s="201" t="s">
        <v>148</v>
      </c>
      <c r="E231" s="38"/>
      <c r="F231" s="202" t="s">
        <v>325</v>
      </c>
      <c r="G231" s="38"/>
      <c r="H231" s="38"/>
      <c r="I231" s="198"/>
      <c r="J231" s="38"/>
      <c r="K231" s="38"/>
      <c r="L231" s="42"/>
      <c r="M231" s="199"/>
      <c r="N231" s="200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148</v>
      </c>
      <c r="AU231" s="15" t="s">
        <v>75</v>
      </c>
    </row>
    <row r="232" s="10" customFormat="1">
      <c r="A232" s="10"/>
      <c r="B232" s="203"/>
      <c r="C232" s="204"/>
      <c r="D232" s="196" t="s">
        <v>172</v>
      </c>
      <c r="E232" s="205" t="s">
        <v>28</v>
      </c>
      <c r="F232" s="206" t="s">
        <v>578</v>
      </c>
      <c r="G232" s="204"/>
      <c r="H232" s="207">
        <v>39.799999999999997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13" t="s">
        <v>172</v>
      </c>
      <c r="AU232" s="213" t="s">
        <v>75</v>
      </c>
      <c r="AV232" s="10" t="s">
        <v>84</v>
      </c>
      <c r="AW232" s="10" t="s">
        <v>36</v>
      </c>
      <c r="AX232" s="10" t="s">
        <v>82</v>
      </c>
      <c r="AY232" s="213" t="s">
        <v>144</v>
      </c>
    </row>
    <row r="233" s="2" customFormat="1" ht="33" customHeight="1">
      <c r="A233" s="36"/>
      <c r="B233" s="37"/>
      <c r="C233" s="183" t="s">
        <v>579</v>
      </c>
      <c r="D233" s="183" t="s">
        <v>138</v>
      </c>
      <c r="E233" s="184" t="s">
        <v>328</v>
      </c>
      <c r="F233" s="185" t="s">
        <v>329</v>
      </c>
      <c r="G233" s="186" t="s">
        <v>322</v>
      </c>
      <c r="H233" s="187">
        <v>2.3999999999999999</v>
      </c>
      <c r="I233" s="188"/>
      <c r="J233" s="189">
        <f>ROUND(I233*H233,2)</f>
        <v>0</v>
      </c>
      <c r="K233" s="185" t="s">
        <v>142</v>
      </c>
      <c r="L233" s="42"/>
      <c r="M233" s="190" t="s">
        <v>28</v>
      </c>
      <c r="N233" s="191" t="s">
        <v>46</v>
      </c>
      <c r="O233" s="82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4" t="s">
        <v>143</v>
      </c>
      <c r="AT233" s="194" t="s">
        <v>138</v>
      </c>
      <c r="AU233" s="194" t="s">
        <v>75</v>
      </c>
      <c r="AY233" s="15" t="s">
        <v>144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5" t="s">
        <v>82</v>
      </c>
      <c r="BK233" s="195">
        <f>ROUND(I233*H233,2)</f>
        <v>0</v>
      </c>
      <c r="BL233" s="15" t="s">
        <v>143</v>
      </c>
      <c r="BM233" s="194" t="s">
        <v>580</v>
      </c>
    </row>
    <row r="234" s="2" customFormat="1">
      <c r="A234" s="36"/>
      <c r="B234" s="37"/>
      <c r="C234" s="38"/>
      <c r="D234" s="196" t="s">
        <v>146</v>
      </c>
      <c r="E234" s="38"/>
      <c r="F234" s="197" t="s">
        <v>331</v>
      </c>
      <c r="G234" s="38"/>
      <c r="H234" s="38"/>
      <c r="I234" s="198"/>
      <c r="J234" s="38"/>
      <c r="K234" s="38"/>
      <c r="L234" s="42"/>
      <c r="M234" s="199"/>
      <c r="N234" s="200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146</v>
      </c>
      <c r="AU234" s="15" t="s">
        <v>75</v>
      </c>
    </row>
    <row r="235" s="2" customFormat="1">
      <c r="A235" s="36"/>
      <c r="B235" s="37"/>
      <c r="C235" s="38"/>
      <c r="D235" s="201" t="s">
        <v>148</v>
      </c>
      <c r="E235" s="38"/>
      <c r="F235" s="202" t="s">
        <v>332</v>
      </c>
      <c r="G235" s="38"/>
      <c r="H235" s="38"/>
      <c r="I235" s="198"/>
      <c r="J235" s="38"/>
      <c r="K235" s="38"/>
      <c r="L235" s="42"/>
      <c r="M235" s="199"/>
      <c r="N235" s="200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148</v>
      </c>
      <c r="AU235" s="15" t="s">
        <v>75</v>
      </c>
    </row>
    <row r="236" s="10" customFormat="1">
      <c r="A236" s="10"/>
      <c r="B236" s="203"/>
      <c r="C236" s="204"/>
      <c r="D236" s="196" t="s">
        <v>172</v>
      </c>
      <c r="E236" s="205" t="s">
        <v>28</v>
      </c>
      <c r="F236" s="206" t="s">
        <v>581</v>
      </c>
      <c r="G236" s="204"/>
      <c r="H236" s="207">
        <v>2.3999999999999999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13" t="s">
        <v>172</v>
      </c>
      <c r="AU236" s="213" t="s">
        <v>75</v>
      </c>
      <c r="AV236" s="10" t="s">
        <v>84</v>
      </c>
      <c r="AW236" s="10" t="s">
        <v>36</v>
      </c>
      <c r="AX236" s="10" t="s">
        <v>82</v>
      </c>
      <c r="AY236" s="213" t="s">
        <v>144</v>
      </c>
    </row>
    <row r="237" s="2" customFormat="1" ht="24.15" customHeight="1">
      <c r="A237" s="36"/>
      <c r="B237" s="37"/>
      <c r="C237" s="183" t="s">
        <v>582</v>
      </c>
      <c r="D237" s="183" t="s">
        <v>138</v>
      </c>
      <c r="E237" s="184" t="s">
        <v>335</v>
      </c>
      <c r="F237" s="185" t="s">
        <v>336</v>
      </c>
      <c r="G237" s="186" t="s">
        <v>141</v>
      </c>
      <c r="H237" s="187">
        <v>3114</v>
      </c>
      <c r="I237" s="188"/>
      <c r="J237" s="189">
        <f>ROUND(I237*H237,2)</f>
        <v>0</v>
      </c>
      <c r="K237" s="185" t="s">
        <v>142</v>
      </c>
      <c r="L237" s="42"/>
      <c r="M237" s="190" t="s">
        <v>28</v>
      </c>
      <c r="N237" s="191" t="s">
        <v>46</v>
      </c>
      <c r="O237" s="82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4" t="s">
        <v>143</v>
      </c>
      <c r="AT237" s="194" t="s">
        <v>138</v>
      </c>
      <c r="AU237" s="194" t="s">
        <v>75</v>
      </c>
      <c r="AY237" s="15" t="s">
        <v>144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5" t="s">
        <v>82</v>
      </c>
      <c r="BK237" s="195">
        <f>ROUND(I237*H237,2)</f>
        <v>0</v>
      </c>
      <c r="BL237" s="15" t="s">
        <v>143</v>
      </c>
      <c r="BM237" s="194" t="s">
        <v>583</v>
      </c>
    </row>
    <row r="238" s="2" customFormat="1">
      <c r="A238" s="36"/>
      <c r="B238" s="37"/>
      <c r="C238" s="38"/>
      <c r="D238" s="196" t="s">
        <v>146</v>
      </c>
      <c r="E238" s="38"/>
      <c r="F238" s="197" t="s">
        <v>338</v>
      </c>
      <c r="G238" s="38"/>
      <c r="H238" s="38"/>
      <c r="I238" s="198"/>
      <c r="J238" s="38"/>
      <c r="K238" s="38"/>
      <c r="L238" s="42"/>
      <c r="M238" s="199"/>
      <c r="N238" s="200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146</v>
      </c>
      <c r="AU238" s="15" t="s">
        <v>75</v>
      </c>
    </row>
    <row r="239" s="2" customFormat="1">
      <c r="A239" s="36"/>
      <c r="B239" s="37"/>
      <c r="C239" s="38"/>
      <c r="D239" s="201" t="s">
        <v>148</v>
      </c>
      <c r="E239" s="38"/>
      <c r="F239" s="202" t="s">
        <v>339</v>
      </c>
      <c r="G239" s="38"/>
      <c r="H239" s="38"/>
      <c r="I239" s="198"/>
      <c r="J239" s="38"/>
      <c r="K239" s="38"/>
      <c r="L239" s="42"/>
      <c r="M239" s="199"/>
      <c r="N239" s="200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148</v>
      </c>
      <c r="AU239" s="15" t="s">
        <v>75</v>
      </c>
    </row>
    <row r="240" s="10" customFormat="1">
      <c r="A240" s="10"/>
      <c r="B240" s="203"/>
      <c r="C240" s="204"/>
      <c r="D240" s="196" t="s">
        <v>172</v>
      </c>
      <c r="E240" s="205" t="s">
        <v>28</v>
      </c>
      <c r="F240" s="206" t="s">
        <v>584</v>
      </c>
      <c r="G240" s="204"/>
      <c r="H240" s="207">
        <v>3114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13" t="s">
        <v>172</v>
      </c>
      <c r="AU240" s="213" t="s">
        <v>75</v>
      </c>
      <c r="AV240" s="10" t="s">
        <v>84</v>
      </c>
      <c r="AW240" s="10" t="s">
        <v>36</v>
      </c>
      <c r="AX240" s="10" t="s">
        <v>82</v>
      </c>
      <c r="AY240" s="213" t="s">
        <v>144</v>
      </c>
    </row>
    <row r="241" s="2" customFormat="1" ht="16.5" customHeight="1">
      <c r="A241" s="36"/>
      <c r="B241" s="37"/>
      <c r="C241" s="214" t="s">
        <v>585</v>
      </c>
      <c r="D241" s="214" t="s">
        <v>175</v>
      </c>
      <c r="E241" s="215" t="s">
        <v>341</v>
      </c>
      <c r="F241" s="216" t="s">
        <v>342</v>
      </c>
      <c r="G241" s="217" t="s">
        <v>343</v>
      </c>
      <c r="H241" s="218">
        <v>311.39999999999998</v>
      </c>
      <c r="I241" s="219"/>
      <c r="J241" s="220">
        <f>ROUND(I241*H241,2)</f>
        <v>0</v>
      </c>
      <c r="K241" s="216" t="s">
        <v>28</v>
      </c>
      <c r="L241" s="221"/>
      <c r="M241" s="222" t="s">
        <v>28</v>
      </c>
      <c r="N241" s="223" t="s">
        <v>46</v>
      </c>
      <c r="O241" s="82"/>
      <c r="P241" s="192">
        <f>O241*H241</f>
        <v>0</v>
      </c>
      <c r="Q241" s="192">
        <v>0.20000000000000001</v>
      </c>
      <c r="R241" s="192">
        <f>Q241*H241</f>
        <v>62.280000000000001</v>
      </c>
      <c r="S241" s="192">
        <v>0</v>
      </c>
      <c r="T241" s="193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4" t="s">
        <v>179</v>
      </c>
      <c r="AT241" s="194" t="s">
        <v>175</v>
      </c>
      <c r="AU241" s="194" t="s">
        <v>75</v>
      </c>
      <c r="AY241" s="15" t="s">
        <v>144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5" t="s">
        <v>82</v>
      </c>
      <c r="BK241" s="195">
        <f>ROUND(I241*H241,2)</f>
        <v>0</v>
      </c>
      <c r="BL241" s="15" t="s">
        <v>143</v>
      </c>
      <c r="BM241" s="194" t="s">
        <v>586</v>
      </c>
    </row>
    <row r="242" s="2" customFormat="1">
      <c r="A242" s="36"/>
      <c r="B242" s="37"/>
      <c r="C242" s="38"/>
      <c r="D242" s="196" t="s">
        <v>146</v>
      </c>
      <c r="E242" s="38"/>
      <c r="F242" s="197" t="s">
        <v>345</v>
      </c>
      <c r="G242" s="38"/>
      <c r="H242" s="38"/>
      <c r="I242" s="198"/>
      <c r="J242" s="38"/>
      <c r="K242" s="38"/>
      <c r="L242" s="42"/>
      <c r="M242" s="199"/>
      <c r="N242" s="200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146</v>
      </c>
      <c r="AU242" s="15" t="s">
        <v>75</v>
      </c>
    </row>
    <row r="243" s="10" customFormat="1">
      <c r="A243" s="10"/>
      <c r="B243" s="203"/>
      <c r="C243" s="204"/>
      <c r="D243" s="196" t="s">
        <v>172</v>
      </c>
      <c r="E243" s="205" t="s">
        <v>28</v>
      </c>
      <c r="F243" s="206" t="s">
        <v>587</v>
      </c>
      <c r="G243" s="204"/>
      <c r="H243" s="207">
        <v>311.39999999999998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13" t="s">
        <v>172</v>
      </c>
      <c r="AU243" s="213" t="s">
        <v>75</v>
      </c>
      <c r="AV243" s="10" t="s">
        <v>84</v>
      </c>
      <c r="AW243" s="10" t="s">
        <v>36</v>
      </c>
      <c r="AX243" s="10" t="s">
        <v>82</v>
      </c>
      <c r="AY243" s="213" t="s">
        <v>144</v>
      </c>
    </row>
    <row r="244" s="2" customFormat="1" ht="16.5" customHeight="1">
      <c r="A244" s="36"/>
      <c r="B244" s="37"/>
      <c r="C244" s="183" t="s">
        <v>588</v>
      </c>
      <c r="D244" s="183" t="s">
        <v>138</v>
      </c>
      <c r="E244" s="184" t="s">
        <v>348</v>
      </c>
      <c r="F244" s="185" t="s">
        <v>349</v>
      </c>
      <c r="G244" s="186" t="s">
        <v>343</v>
      </c>
      <c r="H244" s="187">
        <v>71.719999999999999</v>
      </c>
      <c r="I244" s="188"/>
      <c r="J244" s="189">
        <f>ROUND(I244*H244,2)</f>
        <v>0</v>
      </c>
      <c r="K244" s="185" t="s">
        <v>142</v>
      </c>
      <c r="L244" s="42"/>
      <c r="M244" s="190" t="s">
        <v>28</v>
      </c>
      <c r="N244" s="191" t="s">
        <v>46</v>
      </c>
      <c r="O244" s="82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4" t="s">
        <v>143</v>
      </c>
      <c r="AT244" s="194" t="s">
        <v>138</v>
      </c>
      <c r="AU244" s="194" t="s">
        <v>75</v>
      </c>
      <c r="AY244" s="15" t="s">
        <v>144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5" t="s">
        <v>82</v>
      </c>
      <c r="BK244" s="195">
        <f>ROUND(I244*H244,2)</f>
        <v>0</v>
      </c>
      <c r="BL244" s="15" t="s">
        <v>143</v>
      </c>
      <c r="BM244" s="194" t="s">
        <v>589</v>
      </c>
    </row>
    <row r="245" s="2" customFormat="1">
      <c r="A245" s="36"/>
      <c r="B245" s="37"/>
      <c r="C245" s="38"/>
      <c r="D245" s="196" t="s">
        <v>146</v>
      </c>
      <c r="E245" s="38"/>
      <c r="F245" s="197" t="s">
        <v>351</v>
      </c>
      <c r="G245" s="38"/>
      <c r="H245" s="38"/>
      <c r="I245" s="198"/>
      <c r="J245" s="38"/>
      <c r="K245" s="38"/>
      <c r="L245" s="42"/>
      <c r="M245" s="199"/>
      <c r="N245" s="200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146</v>
      </c>
      <c r="AU245" s="15" t="s">
        <v>75</v>
      </c>
    </row>
    <row r="246" s="2" customFormat="1">
      <c r="A246" s="36"/>
      <c r="B246" s="37"/>
      <c r="C246" s="38"/>
      <c r="D246" s="201" t="s">
        <v>148</v>
      </c>
      <c r="E246" s="38"/>
      <c r="F246" s="202" t="s">
        <v>352</v>
      </c>
      <c r="G246" s="38"/>
      <c r="H246" s="38"/>
      <c r="I246" s="198"/>
      <c r="J246" s="38"/>
      <c r="K246" s="38"/>
      <c r="L246" s="42"/>
      <c r="M246" s="199"/>
      <c r="N246" s="200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148</v>
      </c>
      <c r="AU246" s="15" t="s">
        <v>75</v>
      </c>
    </row>
    <row r="247" s="10" customFormat="1">
      <c r="A247" s="10"/>
      <c r="B247" s="203"/>
      <c r="C247" s="204"/>
      <c r="D247" s="196" t="s">
        <v>172</v>
      </c>
      <c r="E247" s="205" t="s">
        <v>28</v>
      </c>
      <c r="F247" s="206" t="s">
        <v>590</v>
      </c>
      <c r="G247" s="204"/>
      <c r="H247" s="207">
        <v>71.719999999999999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T247" s="213" t="s">
        <v>172</v>
      </c>
      <c r="AU247" s="213" t="s">
        <v>75</v>
      </c>
      <c r="AV247" s="10" t="s">
        <v>84</v>
      </c>
      <c r="AW247" s="10" t="s">
        <v>36</v>
      </c>
      <c r="AX247" s="10" t="s">
        <v>82</v>
      </c>
      <c r="AY247" s="213" t="s">
        <v>144</v>
      </c>
    </row>
    <row r="248" s="2" customFormat="1" ht="21.75" customHeight="1">
      <c r="A248" s="36"/>
      <c r="B248" s="37"/>
      <c r="C248" s="183" t="s">
        <v>591</v>
      </c>
      <c r="D248" s="183" t="s">
        <v>138</v>
      </c>
      <c r="E248" s="184" t="s">
        <v>355</v>
      </c>
      <c r="F248" s="185" t="s">
        <v>356</v>
      </c>
      <c r="G248" s="186" t="s">
        <v>343</v>
      </c>
      <c r="H248" s="187">
        <v>71.719999999999999</v>
      </c>
      <c r="I248" s="188"/>
      <c r="J248" s="189">
        <f>ROUND(I248*H248,2)</f>
        <v>0</v>
      </c>
      <c r="K248" s="185" t="s">
        <v>142</v>
      </c>
      <c r="L248" s="42"/>
      <c r="M248" s="190" t="s">
        <v>28</v>
      </c>
      <c r="N248" s="191" t="s">
        <v>46</v>
      </c>
      <c r="O248" s="82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4" t="s">
        <v>143</v>
      </c>
      <c r="AT248" s="194" t="s">
        <v>138</v>
      </c>
      <c r="AU248" s="194" t="s">
        <v>75</v>
      </c>
      <c r="AY248" s="15" t="s">
        <v>144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5" t="s">
        <v>82</v>
      </c>
      <c r="BK248" s="195">
        <f>ROUND(I248*H248,2)</f>
        <v>0</v>
      </c>
      <c r="BL248" s="15" t="s">
        <v>143</v>
      </c>
      <c r="BM248" s="194" t="s">
        <v>592</v>
      </c>
    </row>
    <row r="249" s="2" customFormat="1">
      <c r="A249" s="36"/>
      <c r="B249" s="37"/>
      <c r="C249" s="38"/>
      <c r="D249" s="196" t="s">
        <v>146</v>
      </c>
      <c r="E249" s="38"/>
      <c r="F249" s="197" t="s">
        <v>358</v>
      </c>
      <c r="G249" s="38"/>
      <c r="H249" s="38"/>
      <c r="I249" s="198"/>
      <c r="J249" s="38"/>
      <c r="K249" s="38"/>
      <c r="L249" s="42"/>
      <c r="M249" s="199"/>
      <c r="N249" s="200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146</v>
      </c>
      <c r="AU249" s="15" t="s">
        <v>75</v>
      </c>
    </row>
    <row r="250" s="2" customFormat="1">
      <c r="A250" s="36"/>
      <c r="B250" s="37"/>
      <c r="C250" s="38"/>
      <c r="D250" s="201" t="s">
        <v>148</v>
      </c>
      <c r="E250" s="38"/>
      <c r="F250" s="202" t="s">
        <v>359</v>
      </c>
      <c r="G250" s="38"/>
      <c r="H250" s="38"/>
      <c r="I250" s="198"/>
      <c r="J250" s="38"/>
      <c r="K250" s="38"/>
      <c r="L250" s="42"/>
      <c r="M250" s="199"/>
      <c r="N250" s="200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148</v>
      </c>
      <c r="AU250" s="15" t="s">
        <v>75</v>
      </c>
    </row>
    <row r="251" s="2" customFormat="1" ht="24.15" customHeight="1">
      <c r="A251" s="36"/>
      <c r="B251" s="37"/>
      <c r="C251" s="183" t="s">
        <v>593</v>
      </c>
      <c r="D251" s="183" t="s">
        <v>138</v>
      </c>
      <c r="E251" s="184" t="s">
        <v>361</v>
      </c>
      <c r="F251" s="185" t="s">
        <v>362</v>
      </c>
      <c r="G251" s="186" t="s">
        <v>343</v>
      </c>
      <c r="H251" s="187">
        <v>143.44</v>
      </c>
      <c r="I251" s="188"/>
      <c r="J251" s="189">
        <f>ROUND(I251*H251,2)</f>
        <v>0</v>
      </c>
      <c r="K251" s="185" t="s">
        <v>142</v>
      </c>
      <c r="L251" s="42"/>
      <c r="M251" s="190" t="s">
        <v>28</v>
      </c>
      <c r="N251" s="191" t="s">
        <v>46</v>
      </c>
      <c r="O251" s="82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4" t="s">
        <v>143</v>
      </c>
      <c r="AT251" s="194" t="s">
        <v>138</v>
      </c>
      <c r="AU251" s="194" t="s">
        <v>75</v>
      </c>
      <c r="AY251" s="15" t="s">
        <v>144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15" t="s">
        <v>82</v>
      </c>
      <c r="BK251" s="195">
        <f>ROUND(I251*H251,2)</f>
        <v>0</v>
      </c>
      <c r="BL251" s="15" t="s">
        <v>143</v>
      </c>
      <c r="BM251" s="194" t="s">
        <v>594</v>
      </c>
    </row>
    <row r="252" s="2" customFormat="1">
      <c r="A252" s="36"/>
      <c r="B252" s="37"/>
      <c r="C252" s="38"/>
      <c r="D252" s="196" t="s">
        <v>146</v>
      </c>
      <c r="E252" s="38"/>
      <c r="F252" s="197" t="s">
        <v>364</v>
      </c>
      <c r="G252" s="38"/>
      <c r="H252" s="38"/>
      <c r="I252" s="198"/>
      <c r="J252" s="38"/>
      <c r="K252" s="38"/>
      <c r="L252" s="42"/>
      <c r="M252" s="199"/>
      <c r="N252" s="200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146</v>
      </c>
      <c r="AU252" s="15" t="s">
        <v>75</v>
      </c>
    </row>
    <row r="253" s="2" customFormat="1">
      <c r="A253" s="36"/>
      <c r="B253" s="37"/>
      <c r="C253" s="38"/>
      <c r="D253" s="201" t="s">
        <v>148</v>
      </c>
      <c r="E253" s="38"/>
      <c r="F253" s="202" t="s">
        <v>365</v>
      </c>
      <c r="G253" s="38"/>
      <c r="H253" s="38"/>
      <c r="I253" s="198"/>
      <c r="J253" s="38"/>
      <c r="K253" s="38"/>
      <c r="L253" s="42"/>
      <c r="M253" s="199"/>
      <c r="N253" s="200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148</v>
      </c>
      <c r="AU253" s="15" t="s">
        <v>75</v>
      </c>
    </row>
    <row r="254" s="10" customFormat="1">
      <c r="A254" s="10"/>
      <c r="B254" s="203"/>
      <c r="C254" s="204"/>
      <c r="D254" s="196" t="s">
        <v>172</v>
      </c>
      <c r="E254" s="205" t="s">
        <v>28</v>
      </c>
      <c r="F254" s="206" t="s">
        <v>595</v>
      </c>
      <c r="G254" s="204"/>
      <c r="H254" s="207">
        <v>143.44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13" t="s">
        <v>172</v>
      </c>
      <c r="AU254" s="213" t="s">
        <v>75</v>
      </c>
      <c r="AV254" s="10" t="s">
        <v>84</v>
      </c>
      <c r="AW254" s="10" t="s">
        <v>36</v>
      </c>
      <c r="AX254" s="10" t="s">
        <v>82</v>
      </c>
      <c r="AY254" s="213" t="s">
        <v>144</v>
      </c>
    </row>
    <row r="255" s="2" customFormat="1" ht="16.5" customHeight="1">
      <c r="A255" s="36"/>
      <c r="B255" s="37"/>
      <c r="C255" s="183" t="s">
        <v>596</v>
      </c>
      <c r="D255" s="183" t="s">
        <v>138</v>
      </c>
      <c r="E255" s="184" t="s">
        <v>368</v>
      </c>
      <c r="F255" s="185" t="s">
        <v>369</v>
      </c>
      <c r="G255" s="186" t="s">
        <v>370</v>
      </c>
      <c r="H255" s="187">
        <v>2360</v>
      </c>
      <c r="I255" s="188"/>
      <c r="J255" s="189">
        <f>ROUND(I255*H255,2)</f>
        <v>0</v>
      </c>
      <c r="K255" s="185" t="s">
        <v>28</v>
      </c>
      <c r="L255" s="42"/>
      <c r="M255" s="190" t="s">
        <v>28</v>
      </c>
      <c r="N255" s="191" t="s">
        <v>46</v>
      </c>
      <c r="O255" s="82"/>
      <c r="P255" s="192">
        <f>O255*H255</f>
        <v>0</v>
      </c>
      <c r="Q255" s="192">
        <v>0.0068199999999999997</v>
      </c>
      <c r="R255" s="192">
        <f>Q255*H255</f>
        <v>16.095199999999998</v>
      </c>
      <c r="S255" s="192">
        <v>0</v>
      </c>
      <c r="T255" s="193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4" t="s">
        <v>143</v>
      </c>
      <c r="AT255" s="194" t="s">
        <v>138</v>
      </c>
      <c r="AU255" s="194" t="s">
        <v>75</v>
      </c>
      <c r="AY255" s="15" t="s">
        <v>144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5" t="s">
        <v>82</v>
      </c>
      <c r="BK255" s="195">
        <f>ROUND(I255*H255,2)</f>
        <v>0</v>
      </c>
      <c r="BL255" s="15" t="s">
        <v>143</v>
      </c>
      <c r="BM255" s="194" t="s">
        <v>597</v>
      </c>
    </row>
    <row r="256" s="2" customFormat="1">
      <c r="A256" s="36"/>
      <c r="B256" s="37"/>
      <c r="C256" s="38"/>
      <c r="D256" s="196" t="s">
        <v>146</v>
      </c>
      <c r="E256" s="38"/>
      <c r="F256" s="197" t="s">
        <v>372</v>
      </c>
      <c r="G256" s="38"/>
      <c r="H256" s="38"/>
      <c r="I256" s="198"/>
      <c r="J256" s="38"/>
      <c r="K256" s="38"/>
      <c r="L256" s="42"/>
      <c r="M256" s="199"/>
      <c r="N256" s="200"/>
      <c r="O256" s="82"/>
      <c r="P256" s="82"/>
      <c r="Q256" s="82"/>
      <c r="R256" s="82"/>
      <c r="S256" s="82"/>
      <c r="T256" s="83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146</v>
      </c>
      <c r="AU256" s="15" t="s">
        <v>75</v>
      </c>
    </row>
    <row r="257" s="11" customFormat="1">
      <c r="A257" s="11"/>
      <c r="B257" s="224"/>
      <c r="C257" s="225"/>
      <c r="D257" s="196" t="s">
        <v>172</v>
      </c>
      <c r="E257" s="226" t="s">
        <v>28</v>
      </c>
      <c r="F257" s="227" t="s">
        <v>373</v>
      </c>
      <c r="G257" s="225"/>
      <c r="H257" s="226" t="s">
        <v>28</v>
      </c>
      <c r="I257" s="228"/>
      <c r="J257" s="225"/>
      <c r="K257" s="225"/>
      <c r="L257" s="229"/>
      <c r="M257" s="230"/>
      <c r="N257" s="231"/>
      <c r="O257" s="231"/>
      <c r="P257" s="231"/>
      <c r="Q257" s="231"/>
      <c r="R257" s="231"/>
      <c r="S257" s="231"/>
      <c r="T257" s="232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T257" s="233" t="s">
        <v>172</v>
      </c>
      <c r="AU257" s="233" t="s">
        <v>75</v>
      </c>
      <c r="AV257" s="11" t="s">
        <v>82</v>
      </c>
      <c r="AW257" s="11" t="s">
        <v>36</v>
      </c>
      <c r="AX257" s="11" t="s">
        <v>75</v>
      </c>
      <c r="AY257" s="233" t="s">
        <v>144</v>
      </c>
    </row>
    <row r="258" s="10" customFormat="1">
      <c r="A258" s="10"/>
      <c r="B258" s="203"/>
      <c r="C258" s="204"/>
      <c r="D258" s="196" t="s">
        <v>172</v>
      </c>
      <c r="E258" s="205" t="s">
        <v>28</v>
      </c>
      <c r="F258" s="206" t="s">
        <v>598</v>
      </c>
      <c r="G258" s="204"/>
      <c r="H258" s="207">
        <v>2360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13" t="s">
        <v>172</v>
      </c>
      <c r="AU258" s="213" t="s">
        <v>75</v>
      </c>
      <c r="AV258" s="10" t="s">
        <v>84</v>
      </c>
      <c r="AW258" s="10" t="s">
        <v>36</v>
      </c>
      <c r="AX258" s="10" t="s">
        <v>75</v>
      </c>
      <c r="AY258" s="213" t="s">
        <v>144</v>
      </c>
    </row>
    <row r="259" s="12" customFormat="1">
      <c r="A259" s="12"/>
      <c r="B259" s="234"/>
      <c r="C259" s="235"/>
      <c r="D259" s="196" t="s">
        <v>172</v>
      </c>
      <c r="E259" s="236" t="s">
        <v>28</v>
      </c>
      <c r="F259" s="237" t="s">
        <v>312</v>
      </c>
      <c r="G259" s="235"/>
      <c r="H259" s="238">
        <v>2360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44" t="s">
        <v>172</v>
      </c>
      <c r="AU259" s="244" t="s">
        <v>75</v>
      </c>
      <c r="AV259" s="12" t="s">
        <v>143</v>
      </c>
      <c r="AW259" s="12" t="s">
        <v>36</v>
      </c>
      <c r="AX259" s="12" t="s">
        <v>82</v>
      </c>
      <c r="AY259" s="244" t="s">
        <v>144</v>
      </c>
    </row>
    <row r="260" s="2" customFormat="1" ht="24.15" customHeight="1">
      <c r="A260" s="36"/>
      <c r="B260" s="37"/>
      <c r="C260" s="183" t="s">
        <v>599</v>
      </c>
      <c r="D260" s="183" t="s">
        <v>138</v>
      </c>
      <c r="E260" s="184" t="s">
        <v>376</v>
      </c>
      <c r="F260" s="185" t="s">
        <v>377</v>
      </c>
      <c r="G260" s="186" t="s">
        <v>370</v>
      </c>
      <c r="H260" s="187">
        <v>56</v>
      </c>
      <c r="I260" s="188"/>
      <c r="J260" s="189">
        <f>ROUND(I260*H260,2)</f>
        <v>0</v>
      </c>
      <c r="K260" s="185" t="s">
        <v>142</v>
      </c>
      <c r="L260" s="42"/>
      <c r="M260" s="190" t="s">
        <v>28</v>
      </c>
      <c r="N260" s="191" t="s">
        <v>46</v>
      </c>
      <c r="O260" s="82"/>
      <c r="P260" s="192">
        <f>O260*H260</f>
        <v>0</v>
      </c>
      <c r="Q260" s="192">
        <v>0.0038785</v>
      </c>
      <c r="R260" s="192">
        <f>Q260*H260</f>
        <v>0.217196</v>
      </c>
      <c r="S260" s="192">
        <v>0</v>
      </c>
      <c r="T260" s="193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4" t="s">
        <v>143</v>
      </c>
      <c r="AT260" s="194" t="s">
        <v>138</v>
      </c>
      <c r="AU260" s="194" t="s">
        <v>75</v>
      </c>
      <c r="AY260" s="15" t="s">
        <v>144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5" t="s">
        <v>82</v>
      </c>
      <c r="BK260" s="195">
        <f>ROUND(I260*H260,2)</f>
        <v>0</v>
      </c>
      <c r="BL260" s="15" t="s">
        <v>143</v>
      </c>
      <c r="BM260" s="194" t="s">
        <v>600</v>
      </c>
    </row>
    <row r="261" s="2" customFormat="1">
      <c r="A261" s="36"/>
      <c r="B261" s="37"/>
      <c r="C261" s="38"/>
      <c r="D261" s="196" t="s">
        <v>146</v>
      </c>
      <c r="E261" s="38"/>
      <c r="F261" s="197" t="s">
        <v>379</v>
      </c>
      <c r="G261" s="38"/>
      <c r="H261" s="38"/>
      <c r="I261" s="198"/>
      <c r="J261" s="38"/>
      <c r="K261" s="38"/>
      <c r="L261" s="42"/>
      <c r="M261" s="199"/>
      <c r="N261" s="200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146</v>
      </c>
      <c r="AU261" s="15" t="s">
        <v>75</v>
      </c>
    </row>
    <row r="262" s="2" customFormat="1">
      <c r="A262" s="36"/>
      <c r="B262" s="37"/>
      <c r="C262" s="38"/>
      <c r="D262" s="201" t="s">
        <v>148</v>
      </c>
      <c r="E262" s="38"/>
      <c r="F262" s="202" t="s">
        <v>380</v>
      </c>
      <c r="G262" s="38"/>
      <c r="H262" s="38"/>
      <c r="I262" s="198"/>
      <c r="J262" s="38"/>
      <c r="K262" s="38"/>
      <c r="L262" s="42"/>
      <c r="M262" s="199"/>
      <c r="N262" s="200"/>
      <c r="O262" s="82"/>
      <c r="P262" s="82"/>
      <c r="Q262" s="82"/>
      <c r="R262" s="82"/>
      <c r="S262" s="82"/>
      <c r="T262" s="83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148</v>
      </c>
      <c r="AU262" s="15" t="s">
        <v>75</v>
      </c>
    </row>
    <row r="263" s="10" customFormat="1">
      <c r="A263" s="10"/>
      <c r="B263" s="203"/>
      <c r="C263" s="204"/>
      <c r="D263" s="196" t="s">
        <v>172</v>
      </c>
      <c r="E263" s="205" t="s">
        <v>28</v>
      </c>
      <c r="F263" s="206" t="s">
        <v>601</v>
      </c>
      <c r="G263" s="204"/>
      <c r="H263" s="207">
        <v>56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T263" s="213" t="s">
        <v>172</v>
      </c>
      <c r="AU263" s="213" t="s">
        <v>75</v>
      </c>
      <c r="AV263" s="10" t="s">
        <v>84</v>
      </c>
      <c r="AW263" s="10" t="s">
        <v>36</v>
      </c>
      <c r="AX263" s="10" t="s">
        <v>82</v>
      </c>
      <c r="AY263" s="213" t="s">
        <v>144</v>
      </c>
    </row>
    <row r="264" s="2" customFormat="1" ht="33" customHeight="1">
      <c r="A264" s="36"/>
      <c r="B264" s="37"/>
      <c r="C264" s="183" t="s">
        <v>602</v>
      </c>
      <c r="D264" s="183" t="s">
        <v>138</v>
      </c>
      <c r="E264" s="184" t="s">
        <v>389</v>
      </c>
      <c r="F264" s="185" t="s">
        <v>390</v>
      </c>
      <c r="G264" s="186" t="s">
        <v>391</v>
      </c>
      <c r="H264" s="187">
        <v>14</v>
      </c>
      <c r="I264" s="188"/>
      <c r="J264" s="189">
        <f>ROUND(I264*H264,2)</f>
        <v>0</v>
      </c>
      <c r="K264" s="185" t="s">
        <v>28</v>
      </c>
      <c r="L264" s="42"/>
      <c r="M264" s="190" t="s">
        <v>28</v>
      </c>
      <c r="N264" s="191" t="s">
        <v>46</v>
      </c>
      <c r="O264" s="82"/>
      <c r="P264" s="192">
        <f>O264*H264</f>
        <v>0</v>
      </c>
      <c r="Q264" s="192">
        <v>0.07417</v>
      </c>
      <c r="R264" s="192">
        <f>Q264*H264</f>
        <v>1.0383800000000001</v>
      </c>
      <c r="S264" s="192">
        <v>0</v>
      </c>
      <c r="T264" s="193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4" t="s">
        <v>143</v>
      </c>
      <c r="AT264" s="194" t="s">
        <v>138</v>
      </c>
      <c r="AU264" s="194" t="s">
        <v>75</v>
      </c>
      <c r="AY264" s="15" t="s">
        <v>144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5" t="s">
        <v>82</v>
      </c>
      <c r="BK264" s="195">
        <f>ROUND(I264*H264,2)</f>
        <v>0</v>
      </c>
      <c r="BL264" s="15" t="s">
        <v>143</v>
      </c>
      <c r="BM264" s="194" t="s">
        <v>603</v>
      </c>
    </row>
    <row r="265" s="2" customFormat="1">
      <c r="A265" s="36"/>
      <c r="B265" s="37"/>
      <c r="C265" s="38"/>
      <c r="D265" s="196" t="s">
        <v>146</v>
      </c>
      <c r="E265" s="38"/>
      <c r="F265" s="197" t="s">
        <v>390</v>
      </c>
      <c r="G265" s="38"/>
      <c r="H265" s="38"/>
      <c r="I265" s="198"/>
      <c r="J265" s="38"/>
      <c r="K265" s="38"/>
      <c r="L265" s="42"/>
      <c r="M265" s="199"/>
      <c r="N265" s="200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146</v>
      </c>
      <c r="AU265" s="15" t="s">
        <v>75</v>
      </c>
    </row>
    <row r="266" s="10" customFormat="1">
      <c r="A266" s="10"/>
      <c r="B266" s="203"/>
      <c r="C266" s="204"/>
      <c r="D266" s="196" t="s">
        <v>172</v>
      </c>
      <c r="E266" s="205" t="s">
        <v>28</v>
      </c>
      <c r="F266" s="206" t="s">
        <v>604</v>
      </c>
      <c r="G266" s="204"/>
      <c r="H266" s="207">
        <v>14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T266" s="213" t="s">
        <v>172</v>
      </c>
      <c r="AU266" s="213" t="s">
        <v>75</v>
      </c>
      <c r="AV266" s="10" t="s">
        <v>84</v>
      </c>
      <c r="AW266" s="10" t="s">
        <v>36</v>
      </c>
      <c r="AX266" s="10" t="s">
        <v>82</v>
      </c>
      <c r="AY266" s="213" t="s">
        <v>144</v>
      </c>
    </row>
    <row r="267" s="2" customFormat="1" ht="24.15" customHeight="1">
      <c r="A267" s="36"/>
      <c r="B267" s="37"/>
      <c r="C267" s="183" t="s">
        <v>605</v>
      </c>
      <c r="D267" s="183" t="s">
        <v>138</v>
      </c>
      <c r="E267" s="184" t="s">
        <v>383</v>
      </c>
      <c r="F267" s="185" t="s">
        <v>384</v>
      </c>
      <c r="G267" s="186" t="s">
        <v>185</v>
      </c>
      <c r="H267" s="187">
        <v>242.636</v>
      </c>
      <c r="I267" s="188"/>
      <c r="J267" s="189">
        <f>ROUND(I267*H267,2)</f>
        <v>0</v>
      </c>
      <c r="K267" s="185" t="s">
        <v>142</v>
      </c>
      <c r="L267" s="42"/>
      <c r="M267" s="190" t="s">
        <v>28</v>
      </c>
      <c r="N267" s="191" t="s">
        <v>46</v>
      </c>
      <c r="O267" s="82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4" t="s">
        <v>143</v>
      </c>
      <c r="AT267" s="194" t="s">
        <v>138</v>
      </c>
      <c r="AU267" s="194" t="s">
        <v>75</v>
      </c>
      <c r="AY267" s="15" t="s">
        <v>144</v>
      </c>
      <c r="BE267" s="195">
        <f>IF(N267="základní",J267,0)</f>
        <v>0</v>
      </c>
      <c r="BF267" s="195">
        <f>IF(N267="snížená",J267,0)</f>
        <v>0</v>
      </c>
      <c r="BG267" s="195">
        <f>IF(N267="zákl. přenesená",J267,0)</f>
        <v>0</v>
      </c>
      <c r="BH267" s="195">
        <f>IF(N267="sníž. přenesená",J267,0)</f>
        <v>0</v>
      </c>
      <c r="BI267" s="195">
        <f>IF(N267="nulová",J267,0)</f>
        <v>0</v>
      </c>
      <c r="BJ267" s="15" t="s">
        <v>82</v>
      </c>
      <c r="BK267" s="195">
        <f>ROUND(I267*H267,2)</f>
        <v>0</v>
      </c>
      <c r="BL267" s="15" t="s">
        <v>143</v>
      </c>
      <c r="BM267" s="194" t="s">
        <v>606</v>
      </c>
    </row>
    <row r="268" s="2" customFormat="1">
      <c r="A268" s="36"/>
      <c r="B268" s="37"/>
      <c r="C268" s="38"/>
      <c r="D268" s="196" t="s">
        <v>146</v>
      </c>
      <c r="E268" s="38"/>
      <c r="F268" s="197" t="s">
        <v>386</v>
      </c>
      <c r="G268" s="38"/>
      <c r="H268" s="38"/>
      <c r="I268" s="198"/>
      <c r="J268" s="38"/>
      <c r="K268" s="38"/>
      <c r="L268" s="42"/>
      <c r="M268" s="199"/>
      <c r="N268" s="200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146</v>
      </c>
      <c r="AU268" s="15" t="s">
        <v>75</v>
      </c>
    </row>
    <row r="269" s="2" customFormat="1">
      <c r="A269" s="36"/>
      <c r="B269" s="37"/>
      <c r="C269" s="38"/>
      <c r="D269" s="201" t="s">
        <v>148</v>
      </c>
      <c r="E269" s="38"/>
      <c r="F269" s="202" t="s">
        <v>387</v>
      </c>
      <c r="G269" s="38"/>
      <c r="H269" s="38"/>
      <c r="I269" s="198"/>
      <c r="J269" s="38"/>
      <c r="K269" s="38"/>
      <c r="L269" s="42"/>
      <c r="M269" s="245"/>
      <c r="N269" s="246"/>
      <c r="O269" s="247"/>
      <c r="P269" s="247"/>
      <c r="Q269" s="247"/>
      <c r="R269" s="247"/>
      <c r="S269" s="247"/>
      <c r="T269" s="248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148</v>
      </c>
      <c r="AU269" s="15" t="s">
        <v>75</v>
      </c>
    </row>
    <row r="270" s="2" customFormat="1" ht="6.96" customHeight="1">
      <c r="A270" s="36"/>
      <c r="B270" s="57"/>
      <c r="C270" s="58"/>
      <c r="D270" s="58"/>
      <c r="E270" s="58"/>
      <c r="F270" s="58"/>
      <c r="G270" s="58"/>
      <c r="H270" s="58"/>
      <c r="I270" s="58"/>
      <c r="J270" s="58"/>
      <c r="K270" s="58"/>
      <c r="L270" s="42"/>
      <c r="M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</row>
  </sheetData>
  <sheetProtection sheet="1" autoFilter="0" formatColumns="0" formatRows="0" objects="1" scenarios="1" spinCount="100000" saltValue="rX1ppOUgAziiW4MfGJPqdVckeOnA+hrYrnZGRNFGZg2rTm43yOwXfTkszxRdNbdaqowSfmJ8aeWnosqkNuZYRA==" hashValue="oO/mOFGB0XZ8D4N4cJWqpPkV/OX9Uq+w0dcQFhCXnDn+25cHcWGTotIWcmHr3VN11RwiDL9z8YwVvM/0X/krkA==" algorithmName="SHA-512" password="CC35"/>
  <autoFilter ref="C78:K26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3_02/111103212"/>
    <hyperlink ref="F86" r:id="rId2" display="https://podminky.urs.cz/item/CS_URS_2023_02/185803105"/>
    <hyperlink ref="F90" r:id="rId3" display="https://podminky.urs.cz/item/CS_URS_2023_02/122251106"/>
    <hyperlink ref="F94" r:id="rId4" display="https://podminky.urs.cz/item/CS_URS_2023_02/162751117"/>
    <hyperlink ref="F99" r:id="rId5" display="https://podminky.urs.cz/item/CS_URS_2023_02/167151121"/>
    <hyperlink ref="F102" r:id="rId6" display="https://podminky.urs.cz/item/CS_URS_2023_02/171201221"/>
    <hyperlink ref="F107" r:id="rId7" display="https://podminky.urs.cz/item/CS_URS_2023_02/181006115"/>
    <hyperlink ref="F112" r:id="rId8" display="https://podminky.urs.cz/item/CS_URS_2023_02/184853511"/>
    <hyperlink ref="F116" r:id="rId9" display="https://podminky.urs.cz/item/CS_URS_2023_02/183403112"/>
    <hyperlink ref="F120" r:id="rId10" display="https://podminky.urs.cz/item/CS_URS_2023_02/183403151"/>
    <hyperlink ref="F124" r:id="rId11" display="https://podminky.urs.cz/item/CS_URS_2023_02/183403152"/>
    <hyperlink ref="F128" r:id="rId12" display="https://podminky.urs.cz/item/CS_URS_2023_02/181451121"/>
    <hyperlink ref="F135" r:id="rId13" display="https://podminky.urs.cz/item/CS_URS_2023_02/185802113"/>
    <hyperlink ref="F142" r:id="rId14" display="https://podminky.urs.cz/item/CS_URS_2023_02/183101113"/>
    <hyperlink ref="F146" r:id="rId15" display="https://podminky.urs.cz/item/CS_URS_2023_02/185802114_D"/>
    <hyperlink ref="F153" r:id="rId16" display="https://podminky.urs.cz/item/CS_URS_2023_02/185802114"/>
    <hyperlink ref="F160" r:id="rId17" display="https://podminky.urs.cz/item/CS_URS_2023_02/184102110"/>
    <hyperlink ref="F164" r:id="rId18" display="https://podminky.urs.cz/item/CS_URS_2023_02/184102111"/>
    <hyperlink ref="F178" r:id="rId19" display="https://podminky.urs.cz/item/CS_URS_2023_02/184215133"/>
    <hyperlink ref="F185" r:id="rId20" display="https://podminky.urs.cz/item/CS_URS_2023_02/184813121_R"/>
    <hyperlink ref="F219" r:id="rId21" display="https://podminky.urs.cz/item/CS_URS_2023_02/184215112"/>
    <hyperlink ref="F228" r:id="rId22" display="https://podminky.urs.cz/item/CS_URS_2023_02/184813121"/>
    <hyperlink ref="F231" r:id="rId23" display="https://podminky.urs.cz/item/CS_URS_2023_02/184813133"/>
    <hyperlink ref="F235" r:id="rId24" display="https://podminky.urs.cz/item/CS_URS_2023_02/184813134"/>
    <hyperlink ref="F239" r:id="rId25" display="https://podminky.urs.cz/item/CS_URS_2023_02/184911421"/>
    <hyperlink ref="F246" r:id="rId26" display="https://podminky.urs.cz/item/CS_URS_2023_02/185804312"/>
    <hyperlink ref="F250" r:id="rId27" display="https://podminky.urs.cz/item/CS_URS_2023_02/185851121"/>
    <hyperlink ref="F253" r:id="rId28" display="https://podminky.urs.cz/item/CS_URS_2023_02/185851129"/>
    <hyperlink ref="F262" r:id="rId29" display="https://podminky.urs.cz/item/CS_URS_2023_02/348952262"/>
    <hyperlink ref="F269" r:id="rId30" display="https://podminky.urs.cz/item/CS_URS_2023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451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607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ROUND((SUM(BE85:BE113)),  2)</f>
        <v>0</v>
      </c>
      <c r="G35" s="36"/>
      <c r="H35" s="36"/>
      <c r="I35" s="155">
        <v>0.20999999999999999</v>
      </c>
      <c r="J35" s="154">
        <f>ROUND(((SUM(BE85:BE113))*I35),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ROUND((SUM(BF85:BF113)),  2)</f>
        <v>0</v>
      </c>
      <c r="G36" s="36"/>
      <c r="H36" s="36"/>
      <c r="I36" s="155">
        <v>0.14999999999999999</v>
      </c>
      <c r="J36" s="154">
        <f>ROUND(((SUM(BF85:BF113))*I36),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451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SO-021 - 1.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451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SO-021 - 1.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SUM(P86:P113)</f>
        <v>0</v>
      </c>
      <c r="Q85" s="94"/>
      <c r="R85" s="180">
        <f>SUM(R86:R113)</f>
        <v>0.014740000000000001</v>
      </c>
      <c r="S85" s="94"/>
      <c r="T85" s="181">
        <f>SUM(T86:T113)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SUM(BK86:BK113)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4220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608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609</v>
      </c>
      <c r="G89" s="204"/>
      <c r="H89" s="207">
        <v>4220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4.0679999999999996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610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611</v>
      </c>
      <c r="G93" s="204"/>
      <c r="H93" s="207">
        <v>4.0679999999999996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737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0.014740000000000001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612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613</v>
      </c>
      <c r="G98" s="204"/>
      <c r="H98" s="207">
        <v>737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33" customHeight="1">
      <c r="A99" s="36"/>
      <c r="B99" s="37"/>
      <c r="C99" s="183" t="s">
        <v>143</v>
      </c>
      <c r="D99" s="183" t="s">
        <v>138</v>
      </c>
      <c r="E99" s="184" t="s">
        <v>415</v>
      </c>
      <c r="F99" s="185" t="s">
        <v>416</v>
      </c>
      <c r="G99" s="186" t="s">
        <v>141</v>
      </c>
      <c r="H99" s="187">
        <v>3114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614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418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419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615</v>
      </c>
      <c r="G102" s="204"/>
      <c r="H102" s="207">
        <v>3114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16.5" customHeight="1">
      <c r="A103" s="36"/>
      <c r="B103" s="37"/>
      <c r="C103" s="183" t="s">
        <v>166</v>
      </c>
      <c r="D103" s="183" t="s">
        <v>138</v>
      </c>
      <c r="E103" s="184" t="s">
        <v>616</v>
      </c>
      <c r="F103" s="185" t="s">
        <v>349</v>
      </c>
      <c r="G103" s="186" t="s">
        <v>343</v>
      </c>
      <c r="H103" s="187">
        <v>358.60000000000002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617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351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618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10" customFormat="1">
      <c r="A106" s="10"/>
      <c r="B106" s="203"/>
      <c r="C106" s="204"/>
      <c r="D106" s="196" t="s">
        <v>172</v>
      </c>
      <c r="E106" s="205" t="s">
        <v>28</v>
      </c>
      <c r="F106" s="206" t="s">
        <v>619</v>
      </c>
      <c r="G106" s="204"/>
      <c r="H106" s="207">
        <v>358.60000000000002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172</v>
      </c>
      <c r="AU106" s="213" t="s">
        <v>75</v>
      </c>
      <c r="AV106" s="10" t="s">
        <v>84</v>
      </c>
      <c r="AW106" s="10" t="s">
        <v>36</v>
      </c>
      <c r="AX106" s="10" t="s">
        <v>82</v>
      </c>
      <c r="AY106" s="213" t="s">
        <v>144</v>
      </c>
    </row>
    <row r="107" s="2" customFormat="1" ht="21.75" customHeight="1">
      <c r="A107" s="36"/>
      <c r="B107" s="37"/>
      <c r="C107" s="183" t="s">
        <v>174</v>
      </c>
      <c r="D107" s="183" t="s">
        <v>138</v>
      </c>
      <c r="E107" s="184" t="s">
        <v>355</v>
      </c>
      <c r="F107" s="185" t="s">
        <v>356</v>
      </c>
      <c r="G107" s="186" t="s">
        <v>343</v>
      </c>
      <c r="H107" s="187">
        <v>358.60000000000002</v>
      </c>
      <c r="I107" s="188"/>
      <c r="J107" s="189">
        <f>ROUND(I107*H107,2)</f>
        <v>0</v>
      </c>
      <c r="K107" s="185" t="s">
        <v>142</v>
      </c>
      <c r="L107" s="42"/>
      <c r="M107" s="190" t="s">
        <v>28</v>
      </c>
      <c r="N107" s="191" t="s">
        <v>46</v>
      </c>
      <c r="O107" s="82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4" t="s">
        <v>143</v>
      </c>
      <c r="AT107" s="194" t="s">
        <v>138</v>
      </c>
      <c r="AU107" s="194" t="s">
        <v>75</v>
      </c>
      <c r="AY107" s="15" t="s">
        <v>144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15" t="s">
        <v>82</v>
      </c>
      <c r="BK107" s="195">
        <f>ROUND(I107*H107,2)</f>
        <v>0</v>
      </c>
      <c r="BL107" s="15" t="s">
        <v>143</v>
      </c>
      <c r="BM107" s="194" t="s">
        <v>620</v>
      </c>
    </row>
    <row r="108" s="2" customFormat="1">
      <c r="A108" s="36"/>
      <c r="B108" s="37"/>
      <c r="C108" s="38"/>
      <c r="D108" s="196" t="s">
        <v>146</v>
      </c>
      <c r="E108" s="38"/>
      <c r="F108" s="197" t="s">
        <v>358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146</v>
      </c>
      <c r="AU108" s="15" t="s">
        <v>75</v>
      </c>
    </row>
    <row r="109" s="2" customFormat="1">
      <c r="A109" s="36"/>
      <c r="B109" s="37"/>
      <c r="C109" s="38"/>
      <c r="D109" s="201" t="s">
        <v>148</v>
      </c>
      <c r="E109" s="38"/>
      <c r="F109" s="202" t="s">
        <v>359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148</v>
      </c>
      <c r="AU109" s="15" t="s">
        <v>75</v>
      </c>
    </row>
    <row r="110" s="2" customFormat="1" ht="24.15" customHeight="1">
      <c r="A110" s="36"/>
      <c r="B110" s="37"/>
      <c r="C110" s="183" t="s">
        <v>182</v>
      </c>
      <c r="D110" s="183" t="s">
        <v>138</v>
      </c>
      <c r="E110" s="184" t="s">
        <v>361</v>
      </c>
      <c r="F110" s="185" t="s">
        <v>362</v>
      </c>
      <c r="G110" s="186" t="s">
        <v>343</v>
      </c>
      <c r="H110" s="187">
        <v>717.20000000000005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621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364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365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622</v>
      </c>
      <c r="G113" s="204"/>
      <c r="H113" s="207">
        <v>717.20000000000005</v>
      </c>
      <c r="I113" s="208"/>
      <c r="J113" s="204"/>
      <c r="K113" s="204"/>
      <c r="L113" s="209"/>
      <c r="M113" s="249"/>
      <c r="N113" s="250"/>
      <c r="O113" s="250"/>
      <c r="P113" s="250"/>
      <c r="Q113" s="250"/>
      <c r="R113" s="250"/>
      <c r="S113" s="250"/>
      <c r="T113" s="25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Shnh7VzJNrzQ8Y292M+9Xw2ckr/IyadbQgrRTdHstuSomfcC1iVnkZn3x70NxB4dBP3Ud1cuu5ToO5YvjLm2Cw==" hashValue="1pBh+vBFZGpyTtNsj/p1vyTDvCQ9lQxE5uJn9/U5bFIxWQ7ucKfj1RkobxCbvkxrXTVxSqqoEzy+s8ia6yY4GA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214"/>
    <hyperlink ref="F105" r:id="rId5" display="https://podminky.urs.cz/item/CS_URS_2023_02/185804312.1"/>
    <hyperlink ref="F109" r:id="rId6" display="https://podminky.urs.cz/item/CS_URS_2023_02/185851121"/>
    <hyperlink ref="F112" r:id="rId7" display="https://podminky.urs.cz/item/CS_URS_2023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451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623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ROUND((SUM(BE85:BE109)),  2)</f>
        <v>0</v>
      </c>
      <c r="G35" s="36"/>
      <c r="H35" s="36"/>
      <c r="I35" s="155">
        <v>0.20999999999999999</v>
      </c>
      <c r="J35" s="154">
        <f>ROUND(((SUM(BE85:BE109))*I35),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ROUND((SUM(BF85:BF109)),  2)</f>
        <v>0</v>
      </c>
      <c r="G36" s="36"/>
      <c r="H36" s="36"/>
      <c r="I36" s="155">
        <v>0.14999999999999999</v>
      </c>
      <c r="J36" s="154">
        <f>ROUND(((SUM(BF85:BF109))*I36),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ROUND((SUM(BG85:BG109)),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ROUND((SUM(BH85:BH109)),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ROUND((SUM(BI85:BI109)),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451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SO-022 - 2.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451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SO-022 - 2.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SUM(P86:P109)</f>
        <v>0</v>
      </c>
      <c r="Q85" s="94"/>
      <c r="R85" s="180">
        <f>SUM(R86:R109)</f>
        <v>0.014740000000000001</v>
      </c>
      <c r="S85" s="94"/>
      <c r="T85" s="181">
        <f>SUM(T86:T109)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SUM(BK86:BK109)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4220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624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609</v>
      </c>
      <c r="G89" s="204"/>
      <c r="H89" s="207">
        <v>4220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2.7120000000000002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625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626</v>
      </c>
      <c r="G93" s="204"/>
      <c r="H93" s="207">
        <v>2.7120000000000002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737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0.014740000000000001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627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613</v>
      </c>
      <c r="G98" s="204"/>
      <c r="H98" s="207">
        <v>737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16.5" customHeight="1">
      <c r="A99" s="36"/>
      <c r="B99" s="37"/>
      <c r="C99" s="183" t="s">
        <v>143</v>
      </c>
      <c r="D99" s="183" t="s">
        <v>138</v>
      </c>
      <c r="E99" s="184" t="s">
        <v>348</v>
      </c>
      <c r="F99" s="185" t="s">
        <v>349</v>
      </c>
      <c r="G99" s="186" t="s">
        <v>343</v>
      </c>
      <c r="H99" s="187">
        <v>215.16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628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351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352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629</v>
      </c>
      <c r="G102" s="204"/>
      <c r="H102" s="207">
        <v>215.16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1.75" customHeight="1">
      <c r="A103" s="36"/>
      <c r="B103" s="37"/>
      <c r="C103" s="183" t="s">
        <v>166</v>
      </c>
      <c r="D103" s="183" t="s">
        <v>138</v>
      </c>
      <c r="E103" s="184" t="s">
        <v>355</v>
      </c>
      <c r="F103" s="185" t="s">
        <v>356</v>
      </c>
      <c r="G103" s="186" t="s">
        <v>343</v>
      </c>
      <c r="H103" s="187">
        <v>215.16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630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2" customFormat="1" ht="24.15" customHeight="1">
      <c r="A106" s="36"/>
      <c r="B106" s="37"/>
      <c r="C106" s="183" t="s">
        <v>174</v>
      </c>
      <c r="D106" s="183" t="s">
        <v>138</v>
      </c>
      <c r="E106" s="184" t="s">
        <v>361</v>
      </c>
      <c r="F106" s="185" t="s">
        <v>362</v>
      </c>
      <c r="G106" s="186" t="s">
        <v>343</v>
      </c>
      <c r="H106" s="187">
        <v>430.31999999999999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631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364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365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632</v>
      </c>
      <c r="G109" s="204"/>
      <c r="H109" s="207">
        <v>430.31999999999999</v>
      </c>
      <c r="I109" s="208"/>
      <c r="J109" s="204"/>
      <c r="K109" s="204"/>
      <c r="L109" s="209"/>
      <c r="M109" s="249"/>
      <c r="N109" s="250"/>
      <c r="O109" s="250"/>
      <c r="P109" s="250"/>
      <c r="Q109" s="250"/>
      <c r="R109" s="250"/>
      <c r="S109" s="250"/>
      <c r="T109" s="25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6.96" customHeight="1">
      <c r="A110" s="36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42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sheetProtection sheet="1" autoFilter="0" formatColumns="0" formatRows="0" objects="1" scenarios="1" spinCount="100000" saltValue="2rH+sdWzl8pFPL2kj8oFEs6layAFS950ocD6X78a8aeKhUS/llgB/GncMNyMyhLTzJX3dMNu1pADRFls2l1P2w==" hashValue="K/3z9Lf0NdfyCMjXwQ+Chtj3Upu6eeaPm+7Hp2cxiiuRAMnqfa0TOOViXMqEBUsRTUAfDR8Ltdionz7bvgWIWw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312"/>
    <hyperlink ref="F105" r:id="rId5" display="https://podminky.urs.cz/item/CS_URS_2023_02/185851121"/>
    <hyperlink ref="F108" r:id="rId6" display="https://podminky.urs.cz/item/CS_URS_2023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118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Založení prvků IP, větrolamů v k.ú. Přibice</v>
      </c>
      <c r="F7" s="140"/>
      <c r="G7" s="140"/>
      <c r="H7" s="140"/>
      <c r="L7" s="18"/>
    </row>
    <row r="8" s="1" customFormat="1" ht="12" customHeight="1">
      <c r="B8" s="18"/>
      <c r="D8" s="140" t="s">
        <v>119</v>
      </c>
      <c r="L8" s="18"/>
    </row>
    <row r="9" s="2" customFormat="1" ht="16.5" customHeight="1">
      <c r="A9" s="36"/>
      <c r="B9" s="42"/>
      <c r="C9" s="36"/>
      <c r="D9" s="36"/>
      <c r="E9" s="141" t="s">
        <v>451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393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633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28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25. 9. 2023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28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31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33</v>
      </c>
      <c r="E22" s="36"/>
      <c r="F22" s="36"/>
      <c r="G22" s="36"/>
      <c r="H22" s="36"/>
      <c r="I22" s="140" t="s">
        <v>27</v>
      </c>
      <c r="J22" s="131" t="s">
        <v>34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35</v>
      </c>
      <c r="F23" s="36"/>
      <c r="G23" s="36"/>
      <c r="H23" s="36"/>
      <c r="I23" s="140" t="s">
        <v>30</v>
      </c>
      <c r="J23" s="131" t="s">
        <v>28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37</v>
      </c>
      <c r="E25" s="36"/>
      <c r="F25" s="36"/>
      <c r="G25" s="36"/>
      <c r="H25" s="36"/>
      <c r="I25" s="140" t="s">
        <v>27</v>
      </c>
      <c r="J25" s="131" t="s">
        <v>34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38</v>
      </c>
      <c r="F26" s="36"/>
      <c r="G26" s="36"/>
      <c r="H26" s="36"/>
      <c r="I26" s="140" t="s">
        <v>30</v>
      </c>
      <c r="J26" s="131" t="s">
        <v>28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28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ROUND((SUM(BE85:BE113)),  2)</f>
        <v>0</v>
      </c>
      <c r="G35" s="36"/>
      <c r="H35" s="36"/>
      <c r="I35" s="155">
        <v>0.20999999999999999</v>
      </c>
      <c r="J35" s="154">
        <f>ROUND(((SUM(BE85:BE113))*I35),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ROUND((SUM(BF85:BF113)),  2)</f>
        <v>0</v>
      </c>
      <c r="G36" s="36"/>
      <c r="H36" s="36"/>
      <c r="I36" s="155">
        <v>0.14999999999999999</v>
      </c>
      <c r="J36" s="154">
        <f>ROUND(((SUM(BF85:BF113))*I36),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121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Založení prvků IP, větrolamů v k.ú. Přibice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119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451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393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SO-023 - 3.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Přibice</v>
      </c>
      <c r="G56" s="38"/>
      <c r="H56" s="38"/>
      <c r="I56" s="30" t="s">
        <v>24</v>
      </c>
      <c r="J56" s="70" t="str">
        <f>IF(J14="","",J14)</f>
        <v>25. 9. 2023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Ocec Přibice</v>
      </c>
      <c r="G58" s="38"/>
      <c r="H58" s="38"/>
      <c r="I58" s="30" t="s">
        <v>33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31</v>
      </c>
      <c r="D59" s="38"/>
      <c r="E59" s="38"/>
      <c r="F59" s="25" t="str">
        <f>IF(E20="","",E20)</f>
        <v>Vyplň údaj</v>
      </c>
      <c r="G59" s="38"/>
      <c r="H59" s="38"/>
      <c r="I59" s="30" t="s">
        <v>37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122</v>
      </c>
      <c r="D61" s="169"/>
      <c r="E61" s="169"/>
      <c r="F61" s="169"/>
      <c r="G61" s="169"/>
      <c r="H61" s="169"/>
      <c r="I61" s="169"/>
      <c r="J61" s="170" t="s">
        <v>123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124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Založení prvků IP, větrolamů v k.ú. Přibice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119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451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393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SO-023 - 3.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Přibice</v>
      </c>
      <c r="G79" s="38"/>
      <c r="H79" s="38"/>
      <c r="I79" s="30" t="s">
        <v>24</v>
      </c>
      <c r="J79" s="70" t="str">
        <f>IF(J14="","",J14)</f>
        <v>25. 9. 2023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Ocec Přibice</v>
      </c>
      <c r="G81" s="38"/>
      <c r="H81" s="38"/>
      <c r="I81" s="30" t="s">
        <v>33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31</v>
      </c>
      <c r="D82" s="38"/>
      <c r="E82" s="38"/>
      <c r="F82" s="25" t="str">
        <f>IF(E20="","",E20)</f>
        <v>Vyplň údaj</v>
      </c>
      <c r="G82" s="38"/>
      <c r="H82" s="38"/>
      <c r="I82" s="30" t="s">
        <v>37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126</v>
      </c>
      <c r="D84" s="175" t="s">
        <v>60</v>
      </c>
      <c r="E84" s="175" t="s">
        <v>56</v>
      </c>
      <c r="F84" s="175" t="s">
        <v>57</v>
      </c>
      <c r="G84" s="175" t="s">
        <v>127</v>
      </c>
      <c r="H84" s="175" t="s">
        <v>128</v>
      </c>
      <c r="I84" s="175" t="s">
        <v>129</v>
      </c>
      <c r="J84" s="175" t="s">
        <v>123</v>
      </c>
      <c r="K84" s="176" t="s">
        <v>130</v>
      </c>
      <c r="L84" s="177"/>
      <c r="M84" s="90" t="s">
        <v>28</v>
      </c>
      <c r="N84" s="91" t="s">
        <v>45</v>
      </c>
      <c r="O84" s="91" t="s">
        <v>131</v>
      </c>
      <c r="P84" s="91" t="s">
        <v>132</v>
      </c>
      <c r="Q84" s="91" t="s">
        <v>133</v>
      </c>
      <c r="R84" s="91" t="s">
        <v>134</v>
      </c>
      <c r="S84" s="91" t="s">
        <v>135</v>
      </c>
      <c r="T84" s="92" t="s">
        <v>136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137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SUM(P86:P113)</f>
        <v>0</v>
      </c>
      <c r="Q85" s="94"/>
      <c r="R85" s="180">
        <f>SUM(R86:R113)</f>
        <v>0.014740000000000001</v>
      </c>
      <c r="S85" s="94"/>
      <c r="T85" s="181">
        <f>SUM(T86:T113)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124</v>
      </c>
      <c r="BK85" s="182">
        <f>SUM(BK86:BK113)</f>
        <v>0</v>
      </c>
    </row>
    <row r="86" s="2" customFormat="1" ht="24.15" customHeight="1">
      <c r="A86" s="36"/>
      <c r="B86" s="37"/>
      <c r="C86" s="183" t="s">
        <v>82</v>
      </c>
      <c r="D86" s="183" t="s">
        <v>138</v>
      </c>
      <c r="E86" s="184" t="s">
        <v>395</v>
      </c>
      <c r="F86" s="185" t="s">
        <v>396</v>
      </c>
      <c r="G86" s="186" t="s">
        <v>198</v>
      </c>
      <c r="H86" s="187">
        <v>4220</v>
      </c>
      <c r="I86" s="188"/>
      <c r="J86" s="189">
        <f>ROUND(I86*H86,2)</f>
        <v>0</v>
      </c>
      <c r="K86" s="185" t="s">
        <v>142</v>
      </c>
      <c r="L86" s="42"/>
      <c r="M86" s="190" t="s">
        <v>28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143</v>
      </c>
      <c r="AT86" s="194" t="s">
        <v>138</v>
      </c>
      <c r="AU86" s="194" t="s">
        <v>75</v>
      </c>
      <c r="AY86" s="15" t="s">
        <v>144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143</v>
      </c>
      <c r="BM86" s="194" t="s">
        <v>634</v>
      </c>
    </row>
    <row r="87" s="2" customFormat="1">
      <c r="A87" s="36"/>
      <c r="B87" s="37"/>
      <c r="C87" s="38"/>
      <c r="D87" s="196" t="s">
        <v>146</v>
      </c>
      <c r="E87" s="38"/>
      <c r="F87" s="197" t="s">
        <v>398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146</v>
      </c>
      <c r="AU87" s="15" t="s">
        <v>75</v>
      </c>
    </row>
    <row r="88" s="2" customFormat="1">
      <c r="A88" s="36"/>
      <c r="B88" s="37"/>
      <c r="C88" s="38"/>
      <c r="D88" s="201" t="s">
        <v>148</v>
      </c>
      <c r="E88" s="38"/>
      <c r="F88" s="202" t="s">
        <v>399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148</v>
      </c>
      <c r="AU88" s="15" t="s">
        <v>75</v>
      </c>
    </row>
    <row r="89" s="10" customFormat="1">
      <c r="A89" s="10"/>
      <c r="B89" s="203"/>
      <c r="C89" s="204"/>
      <c r="D89" s="196" t="s">
        <v>172</v>
      </c>
      <c r="E89" s="205" t="s">
        <v>28</v>
      </c>
      <c r="F89" s="206" t="s">
        <v>609</v>
      </c>
      <c r="G89" s="204"/>
      <c r="H89" s="207">
        <v>4220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172</v>
      </c>
      <c r="AU89" s="213" t="s">
        <v>75</v>
      </c>
      <c r="AV89" s="10" t="s">
        <v>84</v>
      </c>
      <c r="AW89" s="10" t="s">
        <v>36</v>
      </c>
      <c r="AX89" s="10" t="s">
        <v>82</v>
      </c>
      <c r="AY89" s="213" t="s">
        <v>144</v>
      </c>
    </row>
    <row r="90" s="2" customFormat="1" ht="24.15" customHeight="1">
      <c r="A90" s="36"/>
      <c r="B90" s="37"/>
      <c r="C90" s="183" t="s">
        <v>84</v>
      </c>
      <c r="D90" s="183" t="s">
        <v>138</v>
      </c>
      <c r="E90" s="184" t="s">
        <v>401</v>
      </c>
      <c r="F90" s="185" t="s">
        <v>402</v>
      </c>
      <c r="G90" s="186" t="s">
        <v>403</v>
      </c>
      <c r="H90" s="187">
        <v>2.7120000000000002</v>
      </c>
      <c r="I90" s="188"/>
      <c r="J90" s="189">
        <f>ROUND(I90*H90,2)</f>
        <v>0</v>
      </c>
      <c r="K90" s="185" t="s">
        <v>142</v>
      </c>
      <c r="L90" s="42"/>
      <c r="M90" s="190" t="s">
        <v>28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143</v>
      </c>
      <c r="AT90" s="194" t="s">
        <v>138</v>
      </c>
      <c r="AU90" s="194" t="s">
        <v>75</v>
      </c>
      <c r="AY90" s="15" t="s">
        <v>144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143</v>
      </c>
      <c r="BM90" s="194" t="s">
        <v>635</v>
      </c>
    </row>
    <row r="91" s="2" customFormat="1">
      <c r="A91" s="36"/>
      <c r="B91" s="37"/>
      <c r="C91" s="38"/>
      <c r="D91" s="196" t="s">
        <v>146</v>
      </c>
      <c r="E91" s="38"/>
      <c r="F91" s="197" t="s">
        <v>405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146</v>
      </c>
      <c r="AU91" s="15" t="s">
        <v>75</v>
      </c>
    </row>
    <row r="92" s="2" customFormat="1">
      <c r="A92" s="36"/>
      <c r="B92" s="37"/>
      <c r="C92" s="38"/>
      <c r="D92" s="201" t="s">
        <v>148</v>
      </c>
      <c r="E92" s="38"/>
      <c r="F92" s="202" t="s">
        <v>406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148</v>
      </c>
      <c r="AU92" s="15" t="s">
        <v>75</v>
      </c>
    </row>
    <row r="93" s="10" customFormat="1">
      <c r="A93" s="10"/>
      <c r="B93" s="203"/>
      <c r="C93" s="204"/>
      <c r="D93" s="196" t="s">
        <v>172</v>
      </c>
      <c r="E93" s="205" t="s">
        <v>28</v>
      </c>
      <c r="F93" s="206" t="s">
        <v>626</v>
      </c>
      <c r="G93" s="204"/>
      <c r="H93" s="207">
        <v>2.7120000000000002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172</v>
      </c>
      <c r="AU93" s="213" t="s">
        <v>75</v>
      </c>
      <c r="AV93" s="10" t="s">
        <v>84</v>
      </c>
      <c r="AW93" s="10" t="s">
        <v>36</v>
      </c>
      <c r="AX93" s="10" t="s">
        <v>82</v>
      </c>
      <c r="AY93" s="213" t="s">
        <v>144</v>
      </c>
    </row>
    <row r="94" s="2" customFormat="1" ht="16.5" customHeight="1">
      <c r="A94" s="36"/>
      <c r="B94" s="37"/>
      <c r="C94" s="183" t="s">
        <v>155</v>
      </c>
      <c r="D94" s="183" t="s">
        <v>138</v>
      </c>
      <c r="E94" s="184" t="s">
        <v>408</v>
      </c>
      <c r="F94" s="185" t="s">
        <v>409</v>
      </c>
      <c r="G94" s="186" t="s">
        <v>198</v>
      </c>
      <c r="H94" s="187">
        <v>737</v>
      </c>
      <c r="I94" s="188"/>
      <c r="J94" s="189">
        <f>ROUND(I94*H94,2)</f>
        <v>0</v>
      </c>
      <c r="K94" s="185" t="s">
        <v>142</v>
      </c>
      <c r="L94" s="42"/>
      <c r="M94" s="190" t="s">
        <v>28</v>
      </c>
      <c r="N94" s="191" t="s">
        <v>46</v>
      </c>
      <c r="O94" s="82"/>
      <c r="P94" s="192">
        <f>O94*H94</f>
        <v>0</v>
      </c>
      <c r="Q94" s="192">
        <v>2.0000000000000002E-05</v>
      </c>
      <c r="R94" s="192">
        <f>Q94*H94</f>
        <v>0.014740000000000001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143</v>
      </c>
      <c r="AT94" s="194" t="s">
        <v>138</v>
      </c>
      <c r="AU94" s="194" t="s">
        <v>75</v>
      </c>
      <c r="AY94" s="15" t="s">
        <v>144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143</v>
      </c>
      <c r="BM94" s="194" t="s">
        <v>636</v>
      </c>
    </row>
    <row r="95" s="2" customFormat="1">
      <c r="A95" s="36"/>
      <c r="B95" s="37"/>
      <c r="C95" s="38"/>
      <c r="D95" s="196" t="s">
        <v>146</v>
      </c>
      <c r="E95" s="38"/>
      <c r="F95" s="197" t="s">
        <v>411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>
      <c r="A96" s="36"/>
      <c r="B96" s="37"/>
      <c r="C96" s="38"/>
      <c r="D96" s="201" t="s">
        <v>148</v>
      </c>
      <c r="E96" s="38"/>
      <c r="F96" s="202" t="s">
        <v>412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148</v>
      </c>
      <c r="AU96" s="15" t="s">
        <v>75</v>
      </c>
    </row>
    <row r="97" s="11" customFormat="1">
      <c r="A97" s="11"/>
      <c r="B97" s="224"/>
      <c r="C97" s="225"/>
      <c r="D97" s="196" t="s">
        <v>172</v>
      </c>
      <c r="E97" s="226" t="s">
        <v>28</v>
      </c>
      <c r="F97" s="227" t="s">
        <v>413</v>
      </c>
      <c r="G97" s="225"/>
      <c r="H97" s="226" t="s">
        <v>28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T97" s="233" t="s">
        <v>172</v>
      </c>
      <c r="AU97" s="233" t="s">
        <v>75</v>
      </c>
      <c r="AV97" s="11" t="s">
        <v>82</v>
      </c>
      <c r="AW97" s="11" t="s">
        <v>36</v>
      </c>
      <c r="AX97" s="11" t="s">
        <v>75</v>
      </c>
      <c r="AY97" s="233" t="s">
        <v>144</v>
      </c>
    </row>
    <row r="98" s="10" customFormat="1">
      <c r="A98" s="10"/>
      <c r="B98" s="203"/>
      <c r="C98" s="204"/>
      <c r="D98" s="196" t="s">
        <v>172</v>
      </c>
      <c r="E98" s="205" t="s">
        <v>28</v>
      </c>
      <c r="F98" s="206" t="s">
        <v>613</v>
      </c>
      <c r="G98" s="204"/>
      <c r="H98" s="207">
        <v>737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172</v>
      </c>
      <c r="AU98" s="213" t="s">
        <v>75</v>
      </c>
      <c r="AV98" s="10" t="s">
        <v>84</v>
      </c>
      <c r="AW98" s="10" t="s">
        <v>36</v>
      </c>
      <c r="AX98" s="10" t="s">
        <v>82</v>
      </c>
      <c r="AY98" s="213" t="s">
        <v>144</v>
      </c>
    </row>
    <row r="99" s="2" customFormat="1" ht="16.5" customHeight="1">
      <c r="A99" s="36"/>
      <c r="B99" s="37"/>
      <c r="C99" s="183" t="s">
        <v>143</v>
      </c>
      <c r="D99" s="183" t="s">
        <v>138</v>
      </c>
      <c r="E99" s="184" t="s">
        <v>616</v>
      </c>
      <c r="F99" s="185" t="s">
        <v>349</v>
      </c>
      <c r="G99" s="186" t="s">
        <v>343</v>
      </c>
      <c r="H99" s="187">
        <v>71.719999999999999</v>
      </c>
      <c r="I99" s="188"/>
      <c r="J99" s="189">
        <f>ROUND(I99*H99,2)</f>
        <v>0</v>
      </c>
      <c r="K99" s="185" t="s">
        <v>142</v>
      </c>
      <c r="L99" s="42"/>
      <c r="M99" s="190" t="s">
        <v>28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143</v>
      </c>
      <c r="AT99" s="194" t="s">
        <v>138</v>
      </c>
      <c r="AU99" s="194" t="s">
        <v>75</v>
      </c>
      <c r="AY99" s="15" t="s">
        <v>144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143</v>
      </c>
      <c r="BM99" s="194" t="s">
        <v>637</v>
      </c>
    </row>
    <row r="100" s="2" customFormat="1">
      <c r="A100" s="36"/>
      <c r="B100" s="37"/>
      <c r="C100" s="38"/>
      <c r="D100" s="196" t="s">
        <v>146</v>
      </c>
      <c r="E100" s="38"/>
      <c r="F100" s="197" t="s">
        <v>351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2" customFormat="1">
      <c r="A101" s="36"/>
      <c r="B101" s="37"/>
      <c r="C101" s="38"/>
      <c r="D101" s="201" t="s">
        <v>148</v>
      </c>
      <c r="E101" s="38"/>
      <c r="F101" s="202" t="s">
        <v>618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148</v>
      </c>
      <c r="AU101" s="15" t="s">
        <v>75</v>
      </c>
    </row>
    <row r="102" s="10" customFormat="1">
      <c r="A102" s="10"/>
      <c r="B102" s="203"/>
      <c r="C102" s="204"/>
      <c r="D102" s="196" t="s">
        <v>172</v>
      </c>
      <c r="E102" s="205" t="s">
        <v>28</v>
      </c>
      <c r="F102" s="206" t="s">
        <v>590</v>
      </c>
      <c r="G102" s="204"/>
      <c r="H102" s="207">
        <v>71.719999999999999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172</v>
      </c>
      <c r="AU102" s="213" t="s">
        <v>75</v>
      </c>
      <c r="AV102" s="10" t="s">
        <v>84</v>
      </c>
      <c r="AW102" s="10" t="s">
        <v>36</v>
      </c>
      <c r="AX102" s="10" t="s">
        <v>82</v>
      </c>
      <c r="AY102" s="213" t="s">
        <v>144</v>
      </c>
    </row>
    <row r="103" s="2" customFormat="1" ht="21.75" customHeight="1">
      <c r="A103" s="36"/>
      <c r="B103" s="37"/>
      <c r="C103" s="183" t="s">
        <v>166</v>
      </c>
      <c r="D103" s="183" t="s">
        <v>138</v>
      </c>
      <c r="E103" s="184" t="s">
        <v>355</v>
      </c>
      <c r="F103" s="185" t="s">
        <v>356</v>
      </c>
      <c r="G103" s="186" t="s">
        <v>343</v>
      </c>
      <c r="H103" s="187">
        <v>71.719999999999999</v>
      </c>
      <c r="I103" s="188"/>
      <c r="J103" s="189">
        <f>ROUND(I103*H103,2)</f>
        <v>0</v>
      </c>
      <c r="K103" s="185" t="s">
        <v>142</v>
      </c>
      <c r="L103" s="42"/>
      <c r="M103" s="190" t="s">
        <v>28</v>
      </c>
      <c r="N103" s="191" t="s">
        <v>46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143</v>
      </c>
      <c r="AT103" s="194" t="s">
        <v>138</v>
      </c>
      <c r="AU103" s="194" t="s">
        <v>75</v>
      </c>
      <c r="AY103" s="15" t="s">
        <v>144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82</v>
      </c>
      <c r="BK103" s="195">
        <f>ROUND(I103*H103,2)</f>
        <v>0</v>
      </c>
      <c r="BL103" s="15" t="s">
        <v>143</v>
      </c>
      <c r="BM103" s="194" t="s">
        <v>638</v>
      </c>
    </row>
    <row r="104" s="2" customFormat="1">
      <c r="A104" s="36"/>
      <c r="B104" s="37"/>
      <c r="C104" s="38"/>
      <c r="D104" s="196" t="s">
        <v>146</v>
      </c>
      <c r="E104" s="38"/>
      <c r="F104" s="197" t="s">
        <v>358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>
      <c r="A105" s="36"/>
      <c r="B105" s="37"/>
      <c r="C105" s="38"/>
      <c r="D105" s="201" t="s">
        <v>148</v>
      </c>
      <c r="E105" s="38"/>
      <c r="F105" s="202" t="s">
        <v>359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148</v>
      </c>
      <c r="AU105" s="15" t="s">
        <v>75</v>
      </c>
    </row>
    <row r="106" s="2" customFormat="1" ht="24.15" customHeight="1">
      <c r="A106" s="36"/>
      <c r="B106" s="37"/>
      <c r="C106" s="183" t="s">
        <v>174</v>
      </c>
      <c r="D106" s="183" t="s">
        <v>138</v>
      </c>
      <c r="E106" s="184" t="s">
        <v>361</v>
      </c>
      <c r="F106" s="185" t="s">
        <v>362</v>
      </c>
      <c r="G106" s="186" t="s">
        <v>343</v>
      </c>
      <c r="H106" s="187">
        <v>143.44</v>
      </c>
      <c r="I106" s="188"/>
      <c r="J106" s="189">
        <f>ROUND(I106*H106,2)</f>
        <v>0</v>
      </c>
      <c r="K106" s="185" t="s">
        <v>142</v>
      </c>
      <c r="L106" s="42"/>
      <c r="M106" s="190" t="s">
        <v>28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143</v>
      </c>
      <c r="AT106" s="194" t="s">
        <v>138</v>
      </c>
      <c r="AU106" s="194" t="s">
        <v>75</v>
      </c>
      <c r="AY106" s="15" t="s">
        <v>144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143</v>
      </c>
      <c r="BM106" s="194" t="s">
        <v>639</v>
      </c>
    </row>
    <row r="107" s="2" customFormat="1">
      <c r="A107" s="36"/>
      <c r="B107" s="37"/>
      <c r="C107" s="38"/>
      <c r="D107" s="196" t="s">
        <v>146</v>
      </c>
      <c r="E107" s="38"/>
      <c r="F107" s="197" t="s">
        <v>364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146</v>
      </c>
      <c r="AU107" s="15" t="s">
        <v>75</v>
      </c>
    </row>
    <row r="108" s="2" customFormat="1">
      <c r="A108" s="36"/>
      <c r="B108" s="37"/>
      <c r="C108" s="38"/>
      <c r="D108" s="201" t="s">
        <v>148</v>
      </c>
      <c r="E108" s="38"/>
      <c r="F108" s="202" t="s">
        <v>365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148</v>
      </c>
      <c r="AU108" s="15" t="s">
        <v>75</v>
      </c>
    </row>
    <row r="109" s="10" customFormat="1">
      <c r="A109" s="10"/>
      <c r="B109" s="203"/>
      <c r="C109" s="204"/>
      <c r="D109" s="196" t="s">
        <v>172</v>
      </c>
      <c r="E109" s="205" t="s">
        <v>28</v>
      </c>
      <c r="F109" s="206" t="s">
        <v>640</v>
      </c>
      <c r="G109" s="204"/>
      <c r="H109" s="207">
        <v>143.44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172</v>
      </c>
      <c r="AU109" s="213" t="s">
        <v>75</v>
      </c>
      <c r="AV109" s="10" t="s">
        <v>84</v>
      </c>
      <c r="AW109" s="10" t="s">
        <v>36</v>
      </c>
      <c r="AX109" s="10" t="s">
        <v>82</v>
      </c>
      <c r="AY109" s="213" t="s">
        <v>144</v>
      </c>
    </row>
    <row r="110" s="2" customFormat="1" ht="21.75" customHeight="1">
      <c r="A110" s="36"/>
      <c r="B110" s="37"/>
      <c r="C110" s="183" t="s">
        <v>182</v>
      </c>
      <c r="D110" s="183" t="s">
        <v>138</v>
      </c>
      <c r="E110" s="184" t="s">
        <v>445</v>
      </c>
      <c r="F110" s="185" t="s">
        <v>446</v>
      </c>
      <c r="G110" s="186" t="s">
        <v>198</v>
      </c>
      <c r="H110" s="187">
        <v>245.667</v>
      </c>
      <c r="I110" s="188"/>
      <c r="J110" s="189">
        <f>ROUND(I110*H110,2)</f>
        <v>0</v>
      </c>
      <c r="K110" s="185" t="s">
        <v>142</v>
      </c>
      <c r="L110" s="42"/>
      <c r="M110" s="190" t="s">
        <v>28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143</v>
      </c>
      <c r="AT110" s="194" t="s">
        <v>138</v>
      </c>
      <c r="AU110" s="194" t="s">
        <v>75</v>
      </c>
      <c r="AY110" s="15" t="s">
        <v>144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143</v>
      </c>
      <c r="BM110" s="194" t="s">
        <v>641</v>
      </c>
    </row>
    <row r="111" s="2" customFormat="1">
      <c r="A111" s="36"/>
      <c r="B111" s="37"/>
      <c r="C111" s="38"/>
      <c r="D111" s="196" t="s">
        <v>146</v>
      </c>
      <c r="E111" s="38"/>
      <c r="F111" s="197" t="s">
        <v>448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2" customFormat="1">
      <c r="A112" s="36"/>
      <c r="B112" s="37"/>
      <c r="C112" s="38"/>
      <c r="D112" s="201" t="s">
        <v>148</v>
      </c>
      <c r="E112" s="38"/>
      <c r="F112" s="202" t="s">
        <v>449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148</v>
      </c>
      <c r="AU112" s="15" t="s">
        <v>75</v>
      </c>
    </row>
    <row r="113" s="10" customFormat="1">
      <c r="A113" s="10"/>
      <c r="B113" s="203"/>
      <c r="C113" s="204"/>
      <c r="D113" s="196" t="s">
        <v>172</v>
      </c>
      <c r="E113" s="205" t="s">
        <v>28</v>
      </c>
      <c r="F113" s="206" t="s">
        <v>642</v>
      </c>
      <c r="G113" s="204"/>
      <c r="H113" s="207">
        <v>245.667</v>
      </c>
      <c r="I113" s="208"/>
      <c r="J113" s="204"/>
      <c r="K113" s="204"/>
      <c r="L113" s="209"/>
      <c r="M113" s="249"/>
      <c r="N113" s="250"/>
      <c r="O113" s="250"/>
      <c r="P113" s="250"/>
      <c r="Q113" s="250"/>
      <c r="R113" s="250"/>
      <c r="S113" s="250"/>
      <c r="T113" s="25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172</v>
      </c>
      <c r="AU113" s="213" t="s">
        <v>75</v>
      </c>
      <c r="AV113" s="10" t="s">
        <v>84</v>
      </c>
      <c r="AW113" s="10" t="s">
        <v>36</v>
      </c>
      <c r="AX113" s="10" t="s">
        <v>82</v>
      </c>
      <c r="AY113" s="213" t="s">
        <v>144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hO2gNtM7GlT1h+yjpLqZiwIxe6mm5xCVoRDrbkpYXFqd9dvp3zbYpGwkHycTXYAnJ7xE/uVQwKLHoy19BSZAiw==" hashValue="3iTitv889p6zWn3utOJ1qgBjBevoB5xB+xSCzStI9IyfmxO25AJYI5n9Avpf1P9L7hSJ2Qqb63hUhN8QeXeIgA==" algorithmName="SHA-512" password="CC35"/>
  <autoFilter ref="C84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2/184808211"/>
    <hyperlink ref="F92" r:id="rId2" display="https://podminky.urs.cz/item/CS_URS_2023_02/184851256"/>
    <hyperlink ref="F96" r:id="rId3" display="https://podminky.urs.cz/item/CS_URS_2023_02/184911111"/>
    <hyperlink ref="F101" r:id="rId4" display="https://podminky.urs.cz/item/CS_URS_2023_02/185804312.1"/>
    <hyperlink ref="F105" r:id="rId5" display="https://podminky.urs.cz/item/CS_URS_2023_02/185851121"/>
    <hyperlink ref="F108" r:id="rId6" display="https://podminky.urs.cz/item/CS_URS_2023_02/185851129"/>
    <hyperlink ref="F112" r:id="rId7" display="https://podminky.urs.cz/item/CS_URS_2023_02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2023-09-26T10:48:15Z</dcterms:created>
  <dcterms:modified xsi:type="dcterms:W3CDTF">2023-09-26T10:48:55Z</dcterms:modified>
</cp:coreProperties>
</file>